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1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  <sheet name="在庫情報（其他）" sheetId="51" r:id="rId11"/>
    <sheet name="入荷見積（其他）" sheetId="50" r:id="rId12"/>
  </sheets>
  <definedNames>
    <definedName name="_xlnm._FilterDatabase" localSheetId="7" hidden="1">'入荷見積（雨靴）'!$B$2:$U$100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  <definedName name="_xlnm._FilterDatabase" localSheetId="11" hidden="1">'入荷見積（其他）'!$B$3:$L$315</definedName>
    <definedName name="List" localSheetId="11">'入荷見積（其他）'!#REF!</definedName>
    <definedName name="List1" localSheetId="11">'入荷見積（其他）'!#REF!</definedName>
    <definedName name="List2" localSheetId="11">'入荷見積（其他）'!#REF!</definedName>
    <definedName name="List3" localSheetId="11">'入荷見積（其他）'!#REF!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<sst xmlns="http://schemas.openxmlformats.org/spreadsheetml/2006/main" count="5007" uniqueCount="1337">
  <si>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</si>
  <si>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</si>
  <si>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</si>
  <si>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</si>
  <si>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</si>
  <si>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</si>
  <si>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</si>
  <si>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</si>
  <si>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</si>
  <si>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</si>
  <si>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</si>
  <si>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</si>
  <si>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</si>
  <si>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</si>
  <si>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</si>
  <si>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</si>
  <si>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</si>
  <si>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</si>
  <si>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</si>
  <si>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</si>
  <si>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</si>
  <si>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</si>
  <si>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</si>
  <si>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</si>
  <si>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</si>
  <si>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</si>
  <si>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</si>
  <si>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</si>
  <si>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</si>
  <si>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</si>
  <si>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</si>
  <si>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</si>
  <si>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</si>
  <si>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</si>
  <si>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</si>
  <si>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</si>
  <si>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</si>
  <si>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</si>
  <si>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</si>
  <si>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</si>
  <si>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</si>
  <si>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</si>
  <si>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</si>
  <si>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</si>
  <si>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</si>
  <si>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</si>
  <si>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</si>
  <si>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</si>
  <si>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</si>
  <si>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</si>
  <si>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</si>
  <si>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</si>
  <si>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</si>
  <si>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</si>
  <si>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</si>
  <si>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</si>
  <si>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</si>
  <si>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</si>
  <si>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</si>
  <si>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</si>
  <si>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</si>
  <si>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</si>
  <si>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</si>
  <si>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</si>
  <si>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</si>
  <si>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</si>
  <si>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</si>
  <si>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</si>
  <si>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</si>
  <si>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</si>
  <si>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</si>
  <si>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</si>
  <si>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</si>
  <si>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</si>
  <si>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</si>
  <si>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</si>
  <si>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</si>
  <si>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</si>
  <si>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</si>
  <si>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</si>
  <si>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</si>
  <si>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</si>
  <si>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</si>
  <si>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</si>
  <si>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</si>
  <si>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</si>
  <si>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</si>
  <si>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</si>
  <si>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</si>
  <si>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</si>
  <si>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</si>
  <si>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</si>
  <si>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</si>
  <si>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</si>
  <si>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</si>
  <si>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</si>
  <si>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</si>
  <si>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</si>
  <si>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</si>
  <si>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</si>
  <si>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</si>
  <si>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</si>
  <si>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</si>
  <si>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</si>
  <si>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</si>
  <si>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</si>
  <si>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</si>
  <si>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</si>
  <si>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</si>
  <si>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</si>
  <si>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</si>
  <si>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</si>
  <si>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</si>
  <si>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</si>
  <si>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</si>
  <si>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</si>
  <si>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</si>
  <si>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</si>
  <si>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</si>
  <si>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</si>
  <si>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</si>
  <si>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</si>
  <si>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</si>
  <si>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</si>
  <si>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</si>
  <si>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</si>
  <si>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</si>
  <si>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</si>
  <si>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</si>
  <si>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</si>
  <si>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</si>
  <si>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</si>
  <si>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</si>
  <si>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</si>
  <si>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</si>
  <si>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</si>
  <si>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</si>
  <si>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</si>
  <si>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</si>
  <si>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</si>
  <si>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</si>
  <si>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</si>
  <si>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</si>
  <si>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</si>
  <si>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</si>
  <si>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</si>
  <si>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</si>
  <si>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</si>
  <si>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</si>
  <si>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</si>
  <si>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</si>
  <si>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</si>
  <si>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</si>
  <si>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</si>
  <si>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</si>
  <si>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</si>
  <si>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</si>
  <si>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</si>
  <si>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</si>
  <si>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</si>
  <si>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</si>
  <si>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</si>
  <si>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</si>
  <si>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</si>
  <si>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</si>
  <si>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</si>
  <si>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</si>
  <si>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</si>
  <si>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</si>
  <si>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</si>
  <si>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</si>
  <si>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</si>
  <si>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</si>
  <si>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</si>
  <si>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</si>
  <si>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</si>
  <si>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</si>
  <si>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</si>
  <si>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</si>
  <si>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</si>
  <si>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</si>
  <si>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</si>
  <si>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</si>
  <si>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</si>
  <si>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</si>
  <si>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</si>
  <si>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</si>
  <si>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</si>
  <si>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</si>
  <si>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</si>
  <si>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</si>
  <si>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</si>
  <si>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</si>
  <si>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</si>
  <si>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</si>
  <si>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</si>
  <si>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</si>
  <si>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</si>
  <si>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</si>
  <si>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</si>
  <si>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</si>
  <si>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</si>
  <si>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</si>
  <si>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</si>
  <si>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</si>
  <si>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</si>
  <si>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</si>
  <si>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</si>
  <si>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</si>
  <si>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</si>
  <si>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</si>
  <si>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</si>
  <si>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</si>
  <si>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</si>
  <si>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</si>
  <si>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</si>
  <si>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</si>
  <si>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</si>
  <si>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</si>
  <si>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</si>
  <si>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</si>
  <si>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</si>
  <si>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</si>
  <si>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</si>
  <si>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</si>
  <si>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</si>
  <si>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</si>
  <si>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</si>
  <si>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</si>
  <si>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</si>
  <si>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</si>
  <si>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</si>
  <si>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</si>
  <si>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</si>
  <si>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</si>
  <si>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</si>
  <si>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</si>
  <si>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</si>
  <si>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</si>
  <si>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</si>
  <si>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</si>
  <si>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</si>
  <si>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</si>
  <si>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</si>
  <si>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</si>
  <si>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</si>
  <si>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</si>
  <si>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</si>
  <si>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</si>
  <si>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</si>
  <si>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</si>
  <si>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</si>
  <si>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</si>
  <si>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</si>
  <si>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</si>
  <si>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</si>
  <si>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</si>
  <si>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</si>
  <si>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</si>
  <si>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</si>
  <si>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</si>
  <si>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</si>
  <si>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</si>
  <si>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</si>
  <si>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</si>
  <si>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</si>
  <si>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</si>
  <si>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</si>
  <si>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</si>
  <si>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</si>
  <si>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</si>
  <si>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</si>
  <si>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</si>
  <si>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</si>
  <si>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</si>
  <si>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</si>
  <si>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</si>
  <si>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</si>
  <si>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</si>
  <si>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</si>
  <si>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</si>
  <si>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</si>
  <si>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</si>
  <si>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</si>
  <si>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</si>
  <si>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</si>
  <si>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</si>
  <si>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</si>
  <si>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</si>
  <si>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</si>
  <si>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</si>
  <si>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</si>
  <si>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</si>
  <si>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</si>
  <si>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</si>
  <si>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</si>
  <si>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</si>
  <si>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</si>
  <si>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</si>
  <si>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</si>
  <si>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</si>
  <si>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</si>
  <si>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</si>
  <si>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</si>
  <si>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</si>
  <si>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</si>
  <si>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</si>
  <si>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</si>
  <si>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</si>
  <si>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</si>
  <si>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</si>
  <si>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</si>
  <si>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</si>
  <si>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</si>
  <si>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</si>
  <si>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</si>
  <si>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</si>
  <si>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</si>
  <si>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</si>
  <si>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</si>
  <si>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</si>
  <si>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</si>
  <si>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</si>
  <si>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</si>
  <si>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</si>
  <si>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</si>
  <si>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</si>
  <si>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</si>
  <si>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</si>
  <si>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</si>
  <si>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</si>
  <si>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</si>
  <si>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</si>
  <si>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</si>
  <si>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</si>
  <si>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</si>
  <si>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</si>
  <si>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</si>
  <si>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</si>
  <si>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</si>
  <si>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</si>
  <si>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</si>
  <si>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</si>
  <si>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</si>
  <si>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</si>
  <si>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</si>
  <si>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</si>
  <si>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</si>
  <si>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</si>
  <si>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</si>
  <si>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</si>
  <si>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</si>
  <si>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</si>
  <si>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</si>
  <si>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</si>
  <si>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</si>
  <si>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</si>
  <si>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</si>
  <si>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</si>
  <si>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</si>
  <si>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</si>
  <si>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</si>
  <si>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</si>
  <si>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</si>
  <si>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</si>
  <si>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</si>
  <si>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</si>
  <si>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</si>
  <si>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</si>
  <si>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</si>
  <si>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</si>
  <si>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</si>
  <si>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</si>
  <si>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</si>
  <si>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</si>
  <si>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</si>
  <si>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</si>
  <si>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</si>
  <si>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</si>
  <si>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</si>
  <si>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</si>
  <si>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</si>
  <si>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</si>
  <si>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</si>
  <si>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</si>
  <si>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</si>
  <si>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</si>
  <si>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</si>
  <si>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</si>
  <si>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</si>
  <si>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</si>
  <si>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</si>
  <si>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</si>
  <si>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</si>
  <si>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</si>
  <si>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</si>
  <si>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</si>
  <si>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</si>
  <si>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</si>
  <si>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</si>
  <si>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</si>
  <si>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</si>
  <si>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</si>
  <si>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</si>
  <si>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</si>
  <si>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</si>
  <si>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</si>
  <si>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</si>
  <si>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</si>
  <si>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</si>
  <si>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</si>
  <si>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</si>
  <si>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</si>
  <si>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</si>
  <si>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</si>
  <si>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</si>
  <si>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</si>
  <si>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</si>
  <si>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</si>
  <si>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</si>
  <si>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</si>
  <si>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</si>
  <si>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</si>
  <si>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</si>
  <si>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</si>
  <si>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</si>
  <si>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</si>
  <si>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</si>
  <si>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</si>
  <si>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</si>
  <si>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</si>
  <si>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</si>
  <si>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</si>
  <si>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</si>
  <si>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</si>
  <si>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</si>
  <si>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</si>
  <si>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</si>
  <si>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</si>
  <si>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</si>
  <si>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</si>
  <si>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</si>
  <si>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</si>
  <si>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</si>
  <si>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</si>
  <si>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</si>
  <si>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</si>
  <si>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</si>
  <si>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</si>
  <si>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</si>
  <si>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</si>
  <si>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</si>
  <si>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</si>
  <si>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</si>
  <si>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</si>
  <si>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</si>
  <si>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</si>
  <si>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</si>
  <si>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</si>
  <si>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</si>
  <si>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</si>
  <si>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</si>
  <si>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</si>
  <si>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</si>
  <si>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</si>
  <si>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</si>
  <si>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</si>
  <si>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</si>
  <si>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</si>
  <si>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</si>
  <si>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</si>
  <si>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</si>
  <si>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</si>
  <si>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</si>
  <si>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</si>
  <si>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</si>
  <si>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</si>
  <si>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</si>
  <si>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</si>
  <si>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</si>
  <si>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</si>
  <si>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</si>
  <si>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</si>
  <si>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</si>
  <si>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</si>
  <si>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</si>
  <si>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</si>
  <si>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</si>
  <si>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</si>
  <si>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</si>
  <si>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</si>
  <si>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</si>
  <si>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</si>
  <si>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</si>
  <si>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</si>
  <si>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</si>
  <si>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</si>
  <si>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</si>
  <si>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</si>
  <si>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</si>
  <si>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</si>
  <si>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</si>
  <si>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</si>
  <si>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</si>
  <si>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</si>
  <si>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</si>
  <si>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</si>
  <si>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</si>
  <si>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</si>
  <si>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</si>
  <si>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</si>
  <si>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</si>
  <si>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</si>
  <si>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</si>
  <si>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</si>
  <si>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</si>
  <si>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</si>
  <si>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</si>
  <si>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</si>
  <si>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</si>
  <si>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</si>
  <si>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</si>
  <si>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</si>
  <si>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</si>
  <si>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</si>
  <si>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</si>
  <si>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</si>
  <si>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</si>
  <si>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</si>
  <si>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</si>
  <si>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</si>
  <si>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</si>
  <si>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</si>
  <si>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</si>
  <si>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</si>
  <si>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</si>
  <si>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</si>
  <si>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</si>
  <si>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</si>
  <si>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</si>
  <si>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</si>
  <si>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</si>
  <si>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</si>
  <si>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</si>
  <si>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</si>
  <si>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</si>
  <si>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</si>
  <si>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</si>
  <si>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</si>
  <si>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</si>
  <si>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</si>
  <si>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</si>
  <si>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</si>
  <si>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</si>
  <si>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</si>
  <si>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</si>
  <si>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</si>
  <si>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</si>
  <si>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</si>
  <si>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</si>
  <si>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</si>
  <si>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</si>
  <si>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</si>
  <si>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</si>
  <si>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</si>
  <si>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</si>
  <si>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</si>
  <si>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</si>
  <si>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</si>
  <si>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</si>
  <si>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</si>
  <si>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</si>
  <si>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</si>
  <si>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</si>
  <si>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</si>
  <si>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</si>
  <si>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</si>
  <si>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</si>
  <si>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</si>
  <si>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</si>
  <si>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</si>
  <si>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</si>
  <si>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</si>
  <si>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</si>
  <si>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</si>
  <si>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</si>
  <si>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</si>
  <si>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</si>
  <si>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</si>
  <si>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</si>
  <si>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</si>
  <si>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</si>
  <si>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</si>
  <si>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</si>
  <si>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</si>
  <si>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</si>
  <si>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</si>
  <si>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</si>
  <si>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</si>
  <si>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</si>
  <si>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</si>
  <si>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</si>
  <si>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</si>
  <si>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</si>
  <si>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</si>
  <si>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</si>
  <si>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</si>
  <si>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</si>
  <si>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</si>
  <si>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</si>
  <si>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</si>
  <si>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</si>
  <si>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</si>
  <si>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</si>
  <si>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</si>
  <si>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</si>
  <si>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</si>
  <si>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</si>
  <si>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</si>
  <si>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</si>
  <si>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</si>
  <si>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</si>
  <si>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</si>
  <si>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</si>
  <si>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</si>
  <si>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</si>
  <si>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</si>
  <si>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</si>
  <si>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</si>
  <si>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</si>
  <si>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</si>
  <si>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</si>
  <si>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</si>
  <si>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</si>
  <si>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</si>
  <si>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</si>
  <si>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</si>
  <si>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</si>
  <si>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</si>
  <si>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</si>
  <si>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</si>
  <si>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</si>
  <si>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</si>
  <si>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</si>
  <si>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</si>
  <si>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</si>
  <si>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</si>
  <si>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</si>
  <si>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</si>
  <si>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</si>
  <si>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</si>
  <si>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</si>
  <si>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</si>
  <si>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</si>
  <si>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</si>
  <si>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</si>
  <si>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</si>
  <si>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</si>
  <si>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</si>
  <si>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</si>
  <si>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</si>
  <si>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</si>
  <si>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</si>
  <si>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</si>
  <si>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</si>
  <si>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</si>
  <si>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</si>
  <si>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</si>
  <si>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</si>
  <si>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</si>
  <si>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</si>
  <si>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</si>
  <si>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</si>
  <si>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</si>
  <si>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</si>
  <si>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</si>
  <si>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</si>
  <si>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</si>
  <si>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</si>
  <si>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</si>
  <si>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</si>
  <si>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</si>
  <si>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</si>
  <si>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</si>
  <si>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</si>
  <si>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</si>
  <si>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</si>
  <si>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</si>
  <si>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</si>
  <si>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</si>
  <si>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</si>
  <si>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</si>
  <si>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</si>
  <si>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</si>
  <si>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</si>
  <si>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</si>
  <si>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</si>
  <si>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</si>
  <si>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</si>
  <si>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</si>
  <si>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</si>
  <si>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</si>
  <si>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</si>
  <si>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</si>
  <si>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</si>
  <si>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</si>
  <si>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</si>
  <si>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</si>
  <si>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</si>
  <si>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</si>
  <si>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</si>
  <si>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</si>
  <si>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</si>
  <si>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</si>
  <si>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</si>
  <si>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</si>
  <si>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</si>
  <si>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</si>
  <si>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</si>
  <si>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</si>
  <si>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</si>
  <si>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</si>
  <si>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</si>
  <si>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</si>
  <si>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</si>
  <si>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</si>
  <si>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</si>
  <si>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</si>
  <si>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</si>
  <si>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</si>
  <si>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</si>
  <si>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</si>
  <si>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</si>
  <si>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</si>
  <si>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</si>
  <si>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</si>
  <si>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</si>
  <si>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</si>
  <si>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</si>
  <si>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</si>
  <si>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</si>
  <si>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</si>
  <si>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</si>
  <si>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</si>
  <si>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</si>
  <si>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</si>
  <si>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</si>
  <si>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</si>
  <si>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</si>
  <si>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</si>
  <si>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</si>
  <si>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</si>
  <si>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</si>
  <si>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</si>
  <si>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</si>
  <si>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</si>
  <si>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</si>
  <si>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</si>
  <si>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</si>
  <si>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</si>
  <si>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</si>
  <si>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</si>
  <si>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</si>
  <si>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</si>
  <si>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</si>
  <si>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</si>
  <si>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</si>
  <si>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</si>
  <si>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</si>
  <si>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</si>
  <si>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</si>
  <si>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</si>
  <si>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</si>
  <si>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</si>
  <si>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</si>
  <si>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</si>
  <si>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</si>
  <si>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</si>
  <si>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</si>
  <si>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</si>
  <si>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</si>
  <si>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</si>
  <si>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</si>
  <si>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</si>
  <si>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</si>
  <si>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</si>
  <si>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</si>
  <si>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</si>
  <si>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</si>
  <si>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</si>
  <si>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</si>
  <si>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</si>
  <si>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</si>
  <si>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</si>
  <si>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</si>
  <si>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</si>
  <si>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</si>
  <si>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</si>
  <si>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</si>
  <si>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</si>
  <si>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</si>
  <si>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</si>
  <si>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</si>
  <si>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</si>
  <si>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</si>
  <si>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</si>
  <si>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</si>
  <si>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</si>
  <si>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</si>
  <si>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</si>
  <si>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</si>
  <si>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</si>
  <si>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</si>
  <si>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</si>
  <si>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</si>
  <si>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</si>
  <si>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</si>
  <si>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</si>
  <si>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</si>
  <si>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</si>
  <si>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</si>
  <si>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</si>
  <si>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</si>
  <si>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</si>
  <si>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</si>
  <si>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</si>
  <si>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</si>
  <si>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</si>
  <si>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</si>
  <si>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</si>
  <si>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</si>
  <si>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</si>
  <si>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</si>
  <si>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</si>
  <si>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</si>
  <si>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</si>
  <si>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</si>
  <si>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</si>
  <si>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</si>
  <si>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</si>
  <si>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</si>
  <si>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</si>
  <si>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</si>
  <si>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</si>
  <si>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</si>
  <si>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</si>
  <si>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</si>
  <si>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</si>
  <si>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</si>
  <si>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</si>
  <si>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</si>
  <si>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</si>
  <si>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</si>
  <si>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</si>
  <si>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</si>
  <si>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</si>
  <si>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</si>
  <si>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</si>
  <si>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</si>
  <si>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</si>
  <si>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</si>
  <si>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</si>
  <si>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</si>
  <si>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</si>
  <si>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</si>
  <si>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</si>
  <si>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</si>
  <si>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</si>
  <si>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</si>
  <si>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</si>
  <si>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</si>
  <si>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</si>
  <si>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</si>
  <si>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</si>
  <si>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</si>
  <si>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</si>
  <si>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</si>
  <si>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</si>
  <si>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</si>
  <si>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</si>
  <si>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</si>
  <si>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</si>
  <si>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</si>
  <si>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</si>
  <si>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</si>
  <si>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</si>
  <si>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</si>
  <si>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</si>
  <si>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</si>
  <si>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</si>
  <si>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</si>
  <si>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</si>
  <si>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</si>
  <si>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</si>
  <si>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</si>
  <si>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</si>
  <si>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</si>
  <si>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</si>
  <si>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</si>
  <si>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</si>
  <si>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</si>
  <si>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</si>
  <si>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</si>
  <si>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</si>
  <si>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</si>
  <si>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</si>
  <si>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</si>
  <si>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</si>
  <si>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</si>
  <si>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</si>
  <si>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</si>
  <si>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</si>
  <si>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</si>
  <si>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</si>
  <si>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</si>
  <si>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</si>
  <si>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</si>
  <si>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</si>
  <si>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</si>
  <si>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</si>
  <si>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</si>
  <si>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</si>
  <si>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</si>
  <si>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</si>
  <si>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</si>
  <si>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</si>
  <si>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</si>
  <si>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</si>
  <si>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</si>
  <si>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</si>
  <si>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</si>
  <si>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</si>
  <si>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</si>
  <si>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</si>
  <si>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</si>
  <si>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</si>
  <si>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</si>
  <si>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</si>
  <si>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</si>
  <si>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</si>
  <si>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</si>
  <si>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</si>
  <si>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</si>
  <si>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</si>
  <si>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</si>
  <si>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</si>
  <si>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</si>
  <si>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</si>
  <si>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</si>
  <si>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</si>
  <si>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</si>
  <si>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</si>
  <si>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</si>
  <si>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</si>
  <si>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</si>
  <si>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</si>
  <si>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</si>
  <si>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</si>
  <si>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</si>
  <si>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</si>
  <si>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</si>
  <si>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</si>
  <si>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</si>
  <si>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</si>
  <si>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</si>
  <si>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</si>
  <si>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</si>
  <si>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</si>
  <si>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</si>
  <si>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</si>
  <si>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</si>
  <si>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</si>
  <si>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</si>
  <si>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</si>
  <si>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</si>
  <si>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</si>
  <si>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</si>
  <si>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</si>
  <si>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</si>
  <si>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</si>
  <si>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</si>
  <si>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</si>
  <si>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</si>
  <si>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</si>
  <si>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</si>
  <si>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</si>
  <si>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</si>
  <si>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</si>
  <si>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</si>
  <si>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</si>
  <si>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</si>
  <si>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</si>
  <si>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</si>
  <si>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</si>
  <si>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</si>
  <si>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</si>
  <si>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</si>
  <si>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</si>
  <si>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</si>
  <si>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</si>
  <si>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</si>
  <si>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</si>
  <si>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</si>
  <si>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</si>
  <si>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</si>
  <si>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</si>
  <si>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</si>
  <si>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</si>
  <si>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</si>
  <si>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</si>
  <si>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</si>
  <si>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</si>
  <si>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</si>
  <si>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</si>
  <si>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</si>
  <si>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</si>
  <si>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</si>
  <si>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</si>
  <si>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</si>
  <si>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</si>
  <si>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</si>
  <si>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</si>
  <si>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</si>
  <si>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</si>
  <si>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</si>
  <si>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</si>
  <si>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</si>
  <si>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</si>
  <si>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</si>
  <si>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</si>
  <si>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</si>
  <si>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</si>
  <si>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</si>
  <si>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</si>
  <si>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</si>
  <si>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</si>
  <si>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</si>
  <si>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</si>
  <si>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</si>
  <si>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</si>
  <si>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</si>
  <si>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</si>
  <si>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</si>
  <si>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</si>
  <si>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</si>
  <si>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</si>
  <si>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</si>
  <si>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</si>
  <si>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</si>
  <si>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</si>
  <si>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</si>
  <si>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</si>
  <si>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</si>
  <si>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</si>
  <si>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</si>
  <si>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</si>
  <si>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</si>
  <si>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</si>
  <si>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</si>
  <si>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</si>
  <si>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</si>
  <si>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</si>
  <si>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</si>
  <si>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</si>
  <si>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</si>
  <si>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</si>
  <si>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</si>
  <si>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</si>
  <si>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</si>
  <si>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</si>
  <si>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</si>
  <si>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</si>
  <si>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</si>
  <si>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</si>
  <si>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</si>
  <si>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</si>
  <si>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</si>
  <si>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</si>
  <si>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</si>
  <si>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</si>
  <si>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</si>
  <si>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</si>
  <si>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</si>
  <si>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</si>
  <si>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</si>
  <si>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</si>
  <si>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</si>
  <si>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</si>
  <si>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</si>
  <si>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</si>
  <si>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</si>
  <si>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</si>
  <si>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</si>
  <si>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</si>
  <si>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</si>
  <si>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</si>
  <si>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</si>
  <si>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</si>
  <si>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</si>
  <si>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</si>
  <si>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</si>
  <si>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</si>
  <si>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</si>
  <si>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</si>
  <si>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</si>
  <si>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</si>
  <si>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</si>
  <si>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</si>
  <si>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</si>
  <si>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</si>
  <si>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</si>
  <si>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</si>
  <si>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</si>
  <si>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</si>
  <si>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</si>
  <si>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</si>
  <si>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</si>
  <si>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</si>
  <si>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</si>
  <si>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</si>
  <si>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</si>
  <si>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【Smart-KM】E013 スマートフォン用 スマホリング 持ちやすい リングスタンド ホールドリング 落下防止 〇型 丸型 全6色 (シャンペン)</t>
  </si>
  <si>
    <t>7D-C7EJ-2OJL</t>
  </si>
  <si>
    <t>B075H1LRQX</t>
  </si>
  <si>
    <t>【Smart-KM】E013 スマートフォン用 スマホリング 持ちやすい リングスタンド ホールドリング 落下防止 〇型 丸型 全6色 (シルバー)</t>
  </si>
  <si>
    <t>UK-GFTG-6HXT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</si>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</sst>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176" formatCode="0.00_ "/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</fills>
  <borders count="1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9" fillId="25" borderId="0" applyNumberFormat="0" applyBorder="0" applyAlignment="0" applyProtection="0">
      <alignment vertical="center"/>
    </xf>
    <xf numFmtId="0" fontId="26" fillId="23" borderId="1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7" borderId="120" applyNumberFormat="0" applyFont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9" fillId="0" borderId="119" applyNumberFormat="0" applyFill="0" applyAlignment="0" applyProtection="0">
      <alignment vertical="center"/>
    </xf>
    <xf numFmtId="0" fontId="32" fillId="0" borderId="119" applyNumberFormat="0" applyFill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5" fillId="0" borderId="115" applyNumberFormat="0" applyFill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31" fillId="29" borderId="118" applyNumberFormat="0" applyAlignment="0" applyProtection="0">
      <alignment vertical="center"/>
    </xf>
    <xf numFmtId="0" fontId="37" fillId="29" borderId="116" applyNumberFormat="0" applyAlignment="0" applyProtection="0">
      <alignment vertical="center"/>
    </xf>
    <xf numFmtId="0" fontId="41" fillId="38" borderId="121" applyNumberFormat="0" applyAlignment="0" applyProtection="0">
      <alignment vertical="center"/>
    </xf>
    <xf numFmtId="0" fontId="29" fillId="4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42" fillId="0" borderId="122" applyNumberFormat="0" applyFill="0" applyAlignment="0" applyProtection="0">
      <alignment vertical="center"/>
    </xf>
    <xf numFmtId="0" fontId="28" fillId="0" borderId="117" applyNumberFormat="0" applyFill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9" fillId="18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0" fontId="29" fillId="44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9" fillId="43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0" fillId="0" borderId="0"/>
  </cellStyleXfs>
  <cellXfs count="851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0" fontId="15" fillId="2" borderId="23" xfId="49" applyFont="1" applyFill="1" applyBorder="1" applyAlignment="1">
      <alignment horizontal="center" vertical="center" wrapText="1"/>
    </xf>
    <xf numFmtId="0" fontId="15" fillId="2" borderId="24" xfId="49" applyFont="1" applyFill="1" applyBorder="1" applyAlignment="1">
      <alignment horizontal="center" vertical="center" wrapText="1"/>
    </xf>
    <xf numFmtId="0" fontId="15" fillId="15" borderId="24" xfId="49" applyFont="1" applyFill="1" applyBorder="1" applyAlignment="1">
      <alignment horizontal="center" vertical="center" wrapText="1"/>
    </xf>
    <xf numFmtId="176" fontId="15" fillId="2" borderId="24" xfId="49" applyNumberFormat="1" applyFont="1" applyFill="1" applyBorder="1" applyAlignment="1">
      <alignment horizontal="center" vertical="center" wrapText="1"/>
    </xf>
    <xf numFmtId="177" fontId="0" fillId="0" borderId="25" xfId="0" applyNumberFormat="1" applyBorder="1" applyAlignment="1">
      <alignment vertical="center"/>
    </xf>
    <xf numFmtId="177" fontId="0" fillId="0" borderId="26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0" fontId="15" fillId="2" borderId="24" xfId="49" applyFont="1" applyFill="1" applyBorder="1" applyAlignment="1">
      <alignment horizontal="center" vertical="center"/>
    </xf>
    <xf numFmtId="176" fontId="15" fillId="2" borderId="27" xfId="49" applyNumberFormat="1" applyFont="1" applyFill="1" applyBorder="1" applyAlignment="1">
      <alignment horizontal="center" vertical="center" wrapText="1"/>
    </xf>
    <xf numFmtId="176" fontId="15" fillId="2" borderId="28" xfId="49" applyNumberFormat="1" applyFont="1" applyFill="1" applyBorder="1" applyAlignment="1">
      <alignment horizontal="center" vertical="center" wrapText="1"/>
    </xf>
    <xf numFmtId="176" fontId="0" fillId="0" borderId="29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0" fontId="0" fillId="0" borderId="31" xfId="0" applyBorder="1"/>
    <xf numFmtId="0" fontId="0" fillId="0" borderId="32" xfId="0" applyNumberFormat="1" applyBorder="1" applyAlignment="1">
      <alignment vertical="center"/>
    </xf>
    <xf numFmtId="0" fontId="0" fillId="0" borderId="33" xfId="0" applyNumberFormat="1" applyBorder="1" applyAlignment="1">
      <alignment vertical="center"/>
    </xf>
    <xf numFmtId="49" fontId="0" fillId="0" borderId="33" xfId="0" applyNumberFormat="1" applyBorder="1" applyAlignment="1">
      <alignment vertical="center"/>
    </xf>
    <xf numFmtId="0" fontId="0" fillId="0" borderId="34" xfId="0" applyNumberFormat="1" applyBorder="1" applyAlignment="1">
      <alignment vertical="center" wrapText="1"/>
    </xf>
    <xf numFmtId="0" fontId="0" fillId="0" borderId="3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177" fontId="0" fillId="0" borderId="33" xfId="0" applyNumberFormat="1" applyBorder="1" applyAlignment="1">
      <alignment vertical="center"/>
    </xf>
    <xf numFmtId="176" fontId="0" fillId="0" borderId="36" xfId="49" applyNumberFormat="1" applyFont="1" applyFill="1" applyBorder="1"/>
    <xf numFmtId="176" fontId="0" fillId="0" borderId="33" xfId="0" applyNumberFormat="1" applyBorder="1" applyAlignment="1">
      <alignment vertical="center"/>
    </xf>
    <xf numFmtId="0" fontId="0" fillId="4" borderId="33" xfId="49" applyNumberFormat="1" applyFont="1" applyFill="1" applyBorder="1"/>
    <xf numFmtId="0" fontId="0" fillId="0" borderId="34" xfId="0" applyNumberFormat="1" applyBorder="1" applyAlignment="1">
      <alignment vertical="center"/>
    </xf>
    <xf numFmtId="177" fontId="0" fillId="0" borderId="34" xfId="0" applyNumberFormat="1" applyBorder="1" applyAlignment="1">
      <alignment vertical="center"/>
    </xf>
    <xf numFmtId="177" fontId="0" fillId="0" borderId="37" xfId="0" applyNumberFormat="1" applyBorder="1" applyAlignment="1">
      <alignment vertical="center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38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43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176" fontId="0" fillId="0" borderId="45" xfId="49" applyNumberFormat="1" applyFont="1" applyFill="1" applyBorder="1"/>
    <xf numFmtId="0" fontId="0" fillId="4" borderId="39" xfId="49" applyNumberFormat="1" applyFont="1" applyFill="1" applyBorder="1"/>
    <xf numFmtId="0" fontId="0" fillId="0" borderId="44" xfId="0" applyNumberFormat="1" applyBorder="1" applyAlignment="1">
      <alignment vertical="center"/>
    </xf>
    <xf numFmtId="177" fontId="0" fillId="0" borderId="46" xfId="0" applyNumberFormat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47" xfId="49" applyFont="1" applyFill="1" applyBorder="1" applyAlignment="1">
      <alignment vertical="center"/>
    </xf>
    <xf numFmtId="0" fontId="5" fillId="0" borderId="47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48" xfId="0" applyFont="1" applyFill="1" applyBorder="1"/>
    <xf numFmtId="0" fontId="1" fillId="3" borderId="49" xfId="0" applyFont="1" applyFill="1" applyBorder="1"/>
    <xf numFmtId="0" fontId="1" fillId="0" borderId="18" xfId="0" applyFont="1" applyBorder="1"/>
    <xf numFmtId="0" fontId="0" fillId="0" borderId="24" xfId="0" applyBorder="1"/>
    <xf numFmtId="0" fontId="4" fillId="0" borderId="24" xfId="0" applyFont="1" applyBorder="1"/>
    <xf numFmtId="0" fontId="4" fillId="0" borderId="50" xfId="0" applyFont="1" applyBorder="1"/>
    <xf numFmtId="0" fontId="5" fillId="4" borderId="50" xfId="0" applyFont="1" applyFill="1" applyBorder="1" applyAlignment="1">
      <alignment wrapText="1"/>
    </xf>
    <xf numFmtId="0" fontId="1" fillId="0" borderId="5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52" xfId="0" applyFont="1" applyBorder="1"/>
    <xf numFmtId="0" fontId="0" fillId="0" borderId="53" xfId="0" applyBorder="1"/>
    <xf numFmtId="0" fontId="4" fillId="0" borderId="53" xfId="0" applyFont="1" applyBorder="1"/>
    <xf numFmtId="0" fontId="4" fillId="0" borderId="54" xfId="0" applyFont="1" applyBorder="1"/>
    <xf numFmtId="0" fontId="5" fillId="4" borderId="5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54" xfId="0" applyNumberFormat="1" applyFont="1" applyBorder="1"/>
    <xf numFmtId="0" fontId="1" fillId="3" borderId="55" xfId="0" applyFont="1" applyFill="1" applyBorder="1"/>
    <xf numFmtId="0" fontId="5" fillId="0" borderId="56" xfId="0" applyFont="1" applyFill="1" applyBorder="1" applyAlignment="1">
      <alignment horizontal="center" vertical="center"/>
    </xf>
    <xf numFmtId="0" fontId="5" fillId="0" borderId="50" xfId="0" applyFont="1" applyFill="1" applyBorder="1" applyAlignment="1">
      <alignment horizontal="center" vertical="center"/>
    </xf>
    <xf numFmtId="0" fontId="18" fillId="0" borderId="57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59" xfId="0" applyFont="1" applyFill="1" applyBorder="1" applyAlignment="1">
      <alignment horizontal="center" vertical="center"/>
    </xf>
    <xf numFmtId="0" fontId="5" fillId="0" borderId="6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61" xfId="0" applyFont="1" applyFill="1" applyBorder="1" applyAlignment="1">
      <alignment horizontal="center" vertical="center"/>
    </xf>
    <xf numFmtId="0" fontId="5" fillId="0" borderId="6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63" xfId="0" applyFont="1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54" xfId="0" applyFont="1" applyFill="1" applyBorder="1" applyAlignment="1">
      <alignment horizontal="center" vertical="center"/>
    </xf>
    <xf numFmtId="0" fontId="18" fillId="0" borderId="65" xfId="0" applyFont="1" applyFill="1" applyBorder="1" applyAlignment="1">
      <alignment horizontal="center" vertical="center"/>
    </xf>
    <xf numFmtId="0" fontId="4" fillId="0" borderId="50" xfId="0" applyNumberFormat="1" applyFont="1" applyBorder="1"/>
    <xf numFmtId="0" fontId="5" fillId="4" borderId="50" xfId="0" applyNumberFormat="1" applyFont="1" applyFill="1" applyBorder="1" applyAlignment="1">
      <alignment wrapText="1"/>
    </xf>
    <xf numFmtId="0" fontId="5" fillId="4" borderId="4" xfId="0" applyNumberFormat="1" applyFont="1" applyFill="1" applyBorder="1" applyAlignment="1">
      <alignment wrapText="1"/>
    </xf>
    <xf numFmtId="0" fontId="5" fillId="4" borderId="5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66" xfId="0" applyFont="1" applyFill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66" xfId="0" applyFont="1" applyFill="1" applyBorder="1"/>
    <xf numFmtId="0" fontId="1" fillId="19" borderId="66" xfId="0" applyFont="1" applyFill="1" applyBorder="1"/>
    <xf numFmtId="0" fontId="1" fillId="3" borderId="66" xfId="0" applyFont="1" applyFill="1" applyBorder="1" applyAlignment="1">
      <alignment horizontal="left" wrapText="1"/>
    </xf>
    <xf numFmtId="0" fontId="5" fillId="20" borderId="67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/>
    </xf>
    <xf numFmtId="0" fontId="5" fillId="20" borderId="67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/>
    </xf>
    <xf numFmtId="0" fontId="5" fillId="20" borderId="68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right" vertical="center"/>
    </xf>
    <xf numFmtId="0" fontId="5" fillId="0" borderId="69" xfId="0" applyFont="1" applyFill="1" applyBorder="1" applyAlignment="1">
      <alignment horizontal="center" vertical="center"/>
    </xf>
    <xf numFmtId="0" fontId="5" fillId="20" borderId="69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right" vertical="center"/>
    </xf>
    <xf numFmtId="0" fontId="5" fillId="0" borderId="70" xfId="0" applyFont="1" applyFill="1" applyBorder="1" applyAlignment="1">
      <alignment horizontal="center" vertical="center"/>
    </xf>
    <xf numFmtId="0" fontId="5" fillId="20" borderId="70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right" vertical="center"/>
    </xf>
    <xf numFmtId="0" fontId="5" fillId="0" borderId="71" xfId="0" applyFont="1" applyFill="1" applyBorder="1" applyAlignment="1">
      <alignment horizontal="center" vertical="center"/>
    </xf>
    <xf numFmtId="0" fontId="5" fillId="20" borderId="71" xfId="0" applyFont="1" applyFill="1" applyBorder="1" applyAlignment="1">
      <alignment horizontal="center" vertical="center"/>
    </xf>
    <xf numFmtId="0" fontId="5" fillId="20" borderId="72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center" vertical="center"/>
    </xf>
    <xf numFmtId="0" fontId="5" fillId="20" borderId="73" xfId="0" applyFont="1" applyFill="1" applyBorder="1" applyAlignment="1">
      <alignment horizontal="right" vertical="center"/>
    </xf>
    <xf numFmtId="0" fontId="5" fillId="0" borderId="73" xfId="0" applyFont="1" applyFill="1" applyBorder="1" applyAlignment="1">
      <alignment horizontal="center" vertical="center"/>
    </xf>
    <xf numFmtId="0" fontId="20" fillId="0" borderId="74" xfId="0" applyFont="1" applyBorder="1" applyAlignment="1">
      <alignment horizontal="left"/>
    </xf>
    <xf numFmtId="0" fontId="1" fillId="3" borderId="75" xfId="0" applyFont="1" applyFill="1" applyBorder="1" applyAlignment="1">
      <alignment horizontal="left" wrapText="1"/>
    </xf>
    <xf numFmtId="0" fontId="5" fillId="4" borderId="67" xfId="0" applyFont="1" applyFill="1" applyBorder="1" applyAlignment="1">
      <alignment horizontal="center" vertical="center"/>
    </xf>
    <xf numFmtId="177" fontId="5" fillId="4" borderId="76" xfId="0" applyNumberFormat="1" applyFont="1" applyFill="1" applyBorder="1" applyAlignment="1">
      <alignment horizontal="center" vertical="center"/>
    </xf>
    <xf numFmtId="0" fontId="5" fillId="4" borderId="68" xfId="0" applyNumberFormat="1" applyFont="1" applyFill="1" applyBorder="1" applyAlignment="1">
      <alignment horizontal="center" vertical="center"/>
    </xf>
    <xf numFmtId="0" fontId="5" fillId="4" borderId="68" xfId="0" applyFont="1" applyFill="1" applyBorder="1" applyAlignment="1">
      <alignment horizontal="center" vertical="center"/>
    </xf>
    <xf numFmtId="177" fontId="5" fillId="4" borderId="77" xfId="0" applyNumberFormat="1" applyFont="1" applyFill="1" applyBorder="1" applyAlignment="1">
      <alignment horizontal="center" vertical="center"/>
    </xf>
    <xf numFmtId="0" fontId="5" fillId="4" borderId="69" xfId="0" applyNumberFormat="1" applyFont="1" applyFill="1" applyBorder="1" applyAlignment="1">
      <alignment horizontal="center" vertical="center"/>
    </xf>
    <xf numFmtId="0" fontId="5" fillId="4" borderId="69" xfId="0" applyFont="1" applyFill="1" applyBorder="1" applyAlignment="1">
      <alignment horizontal="center" vertical="center"/>
    </xf>
    <xf numFmtId="177" fontId="5" fillId="4" borderId="78" xfId="0" applyNumberFormat="1" applyFont="1" applyFill="1" applyBorder="1" applyAlignment="1">
      <alignment horizontal="center" vertical="center"/>
    </xf>
    <xf numFmtId="0" fontId="5" fillId="4" borderId="70" xfId="0" applyNumberFormat="1" applyFont="1" applyFill="1" applyBorder="1" applyAlignment="1">
      <alignment horizontal="center" vertical="center"/>
    </xf>
    <xf numFmtId="0" fontId="5" fillId="4" borderId="70" xfId="0" applyFont="1" applyFill="1" applyBorder="1" applyAlignment="1">
      <alignment horizontal="center" vertical="center"/>
    </xf>
    <xf numFmtId="177" fontId="5" fillId="4" borderId="79" xfId="0" applyNumberFormat="1" applyFont="1" applyFill="1" applyBorder="1" applyAlignment="1">
      <alignment horizontal="center" vertical="center"/>
    </xf>
    <xf numFmtId="0" fontId="5" fillId="4" borderId="71" xfId="0" applyNumberFormat="1" applyFont="1" applyFill="1" applyBorder="1" applyAlignment="1">
      <alignment horizontal="center" vertical="center"/>
    </xf>
    <xf numFmtId="0" fontId="5" fillId="4" borderId="71" xfId="0" applyFont="1" applyFill="1" applyBorder="1" applyAlignment="1">
      <alignment horizontal="center" vertical="center"/>
    </xf>
    <xf numFmtId="177" fontId="5" fillId="4" borderId="80" xfId="0" applyNumberFormat="1" applyFont="1" applyFill="1" applyBorder="1" applyAlignment="1">
      <alignment horizontal="center" vertical="center"/>
    </xf>
    <xf numFmtId="0" fontId="5" fillId="4" borderId="72" xfId="0" applyNumberFormat="1" applyFont="1" applyFill="1" applyBorder="1" applyAlignment="1">
      <alignment horizontal="center" vertical="center"/>
    </xf>
    <xf numFmtId="0" fontId="5" fillId="0" borderId="72" xfId="0" applyFont="1" applyFill="1" applyBorder="1" applyAlignment="1">
      <alignment horizontal="center" vertical="center"/>
    </xf>
    <xf numFmtId="0" fontId="5" fillId="4" borderId="72" xfId="0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73" xfId="0" applyFont="1" applyFill="1" applyBorder="1" applyAlignment="1">
      <alignment horizontal="center" vertical="center"/>
    </xf>
    <xf numFmtId="177" fontId="5" fillId="4" borderId="8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75" xfId="0" applyFont="1" applyFill="1" applyBorder="1"/>
    <xf numFmtId="0" fontId="1" fillId="0" borderId="1" xfId="0" applyFont="1" applyBorder="1"/>
    <xf numFmtId="0" fontId="1" fillId="0" borderId="83" xfId="0" applyFont="1" applyBorder="1"/>
    <xf numFmtId="0" fontId="1" fillId="0" borderId="84" xfId="0" applyFont="1" applyBorder="1"/>
    <xf numFmtId="0" fontId="1" fillId="0" borderId="8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83" xfId="0" applyFont="1" applyBorder="1"/>
    <xf numFmtId="0" fontId="5" fillId="0" borderId="86" xfId="0" applyFont="1" applyBorder="1"/>
    <xf numFmtId="0" fontId="4" fillId="0" borderId="85" xfId="0" applyFont="1" applyFill="1" applyBorder="1" applyAlignment="1">
      <alignment horizontal="center" vertical="center"/>
    </xf>
    <xf numFmtId="0" fontId="4" fillId="0" borderId="85" xfId="0" applyFont="1" applyBorder="1" applyAlignment="1">
      <alignment horizontal="center" vertical="center"/>
    </xf>
    <xf numFmtId="0" fontId="0" fillId="0" borderId="1" xfId="0" applyBorder="1"/>
    <xf numFmtId="0" fontId="5" fillId="0" borderId="84" xfId="0" applyFont="1" applyBorder="1"/>
    <xf numFmtId="0" fontId="0" fillId="0" borderId="13" xfId="0" applyBorder="1"/>
    <xf numFmtId="0" fontId="4" fillId="0" borderId="87" xfId="0" applyFont="1" applyBorder="1"/>
    <xf numFmtId="0" fontId="1" fillId="0" borderId="2" xfId="0" applyFont="1" applyBorder="1"/>
    <xf numFmtId="0" fontId="4" fillId="0" borderId="88" xfId="0" applyFont="1" applyFill="1" applyBorder="1" applyAlignment="1">
      <alignment horizontal="center" vertical="center"/>
    </xf>
    <xf numFmtId="0" fontId="4" fillId="0" borderId="88" xfId="0" applyFont="1" applyBorder="1" applyAlignment="1">
      <alignment horizontal="center" vertical="center"/>
    </xf>
    <xf numFmtId="0" fontId="1" fillId="0" borderId="7" xfId="0" applyFont="1" applyBorder="1"/>
    <xf numFmtId="0" fontId="4" fillId="0" borderId="89" xfId="0" applyFont="1" applyBorder="1" applyAlignment="1">
      <alignment horizontal="center"/>
    </xf>
    <xf numFmtId="0" fontId="4" fillId="0" borderId="90" xfId="0" applyFont="1" applyBorder="1" applyAlignment="1">
      <alignment horizontal="center"/>
    </xf>
    <xf numFmtId="0" fontId="19" fillId="21" borderId="91" xfId="0" applyFont="1" applyFill="1" applyBorder="1" applyAlignment="1">
      <alignment horizontal="right"/>
    </xf>
    <xf numFmtId="0" fontId="22" fillId="0" borderId="0" xfId="0" applyFont="1"/>
    <xf numFmtId="0" fontId="19" fillId="21" borderId="92" xfId="0" applyFont="1" applyFill="1" applyBorder="1" applyAlignment="1">
      <alignment horizontal="right"/>
    </xf>
    <xf numFmtId="0" fontId="19" fillId="0" borderId="90" xfId="0" applyFont="1" applyFill="1" applyBorder="1" applyAlignment="1">
      <alignment horizontal="right"/>
    </xf>
    <xf numFmtId="0" fontId="21" fillId="0" borderId="93" xfId="0" applyFont="1" applyBorder="1"/>
    <xf numFmtId="0" fontId="0" fillId="0" borderId="5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72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85" xfId="0" applyFont="1" applyFill="1" applyBorder="1" applyAlignment="1">
      <alignment horizontal="right" vertical="center"/>
    </xf>
    <xf numFmtId="0" fontId="5" fillId="0" borderId="85" xfId="0" applyFont="1" applyFill="1" applyBorder="1" applyAlignment="1">
      <alignment horizontal="center" vertical="center"/>
    </xf>
    <xf numFmtId="0" fontId="1" fillId="0" borderId="8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88" xfId="0" applyFont="1" applyFill="1" applyBorder="1" applyAlignment="1">
      <alignment horizontal="right" vertical="center"/>
    </xf>
    <xf numFmtId="0" fontId="5" fillId="0" borderId="88" xfId="0" applyFont="1" applyFill="1" applyBorder="1" applyAlignment="1">
      <alignment horizontal="center" vertical="center"/>
    </xf>
    <xf numFmtId="0" fontId="1" fillId="0" borderId="94" xfId="0" applyFont="1" applyBorder="1"/>
    <xf numFmtId="0" fontId="4" fillId="0" borderId="95" xfId="0" applyFont="1" applyBorder="1"/>
    <xf numFmtId="0" fontId="4" fillId="0" borderId="96" xfId="0" applyFont="1" applyBorder="1"/>
    <xf numFmtId="0" fontId="1" fillId="0" borderId="53" xfId="0" applyFont="1" applyBorder="1"/>
    <xf numFmtId="0" fontId="4" fillId="0" borderId="97" xfId="0" applyFont="1" applyBorder="1"/>
    <xf numFmtId="0" fontId="5" fillId="20" borderId="85" xfId="0" applyFont="1" applyFill="1" applyBorder="1" applyAlignment="1">
      <alignment horizontal="center" vertical="center"/>
    </xf>
    <xf numFmtId="0" fontId="5" fillId="4" borderId="85" xfId="0" applyNumberFormat="1" applyFont="1" applyFill="1" applyBorder="1" applyAlignment="1">
      <alignment horizontal="center" vertical="center"/>
    </xf>
    <xf numFmtId="0" fontId="5" fillId="20" borderId="88" xfId="0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/>
    </xf>
    <xf numFmtId="0" fontId="5" fillId="4" borderId="85" xfId="0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/>
    </xf>
    <xf numFmtId="177" fontId="5" fillId="4" borderId="86" xfId="0" applyNumberFormat="1" applyFont="1" applyFill="1" applyBorder="1" applyAlignment="1">
      <alignment horizontal="center" vertical="center"/>
    </xf>
    <xf numFmtId="0" fontId="15" fillId="3" borderId="98" xfId="0" applyFont="1" applyFill="1" applyBorder="1"/>
    <xf numFmtId="0" fontId="4" fillId="0" borderId="87" xfId="0" applyFont="1" applyBorder="1" applyAlignment="1">
      <alignment horizontal="left" vertical="top" wrapText="1"/>
    </xf>
    <xf numFmtId="0" fontId="4" fillId="21" borderId="87" xfId="0" applyFont="1" applyFill="1" applyBorder="1"/>
    <xf numFmtId="0" fontId="4" fillId="0" borderId="85" xfId="0" applyFont="1" applyBorder="1"/>
    <xf numFmtId="0" fontId="4" fillId="0" borderId="83" xfId="0" applyFont="1" applyBorder="1" applyAlignment="1">
      <alignment horizontal="left" vertical="top" wrapText="1"/>
    </xf>
    <xf numFmtId="0" fontId="4" fillId="21" borderId="83" xfId="0" applyFont="1" applyFill="1" applyBorder="1" applyAlignment="1">
      <alignment vertical="top" wrapText="1"/>
    </xf>
    <xf numFmtId="0" fontId="0" fillId="0" borderId="7" xfId="0" applyBorder="1"/>
    <xf numFmtId="0" fontId="4" fillId="0" borderId="99" xfId="0" applyFont="1" applyBorder="1" applyAlignment="1">
      <alignment horizontal="left" vertical="top" wrapText="1"/>
    </xf>
    <xf numFmtId="0" fontId="4" fillId="21" borderId="99" xfId="0" applyFont="1" applyFill="1" applyBorder="1" applyAlignment="1">
      <alignment horizontal="left" vertical="top" wrapText="1"/>
    </xf>
    <xf numFmtId="0" fontId="0" fillId="0" borderId="100" xfId="0" applyBorder="1"/>
    <xf numFmtId="0" fontId="0" fillId="0" borderId="99" xfId="0" applyBorder="1"/>
    <xf numFmtId="0" fontId="4" fillId="21" borderId="83" xfId="0" applyFont="1" applyFill="1" applyBorder="1"/>
    <xf numFmtId="0" fontId="4" fillId="0" borderId="101" xfId="0" applyFont="1" applyBorder="1"/>
    <xf numFmtId="0" fontId="4" fillId="0" borderId="102" xfId="0" applyFont="1" applyBorder="1"/>
    <xf numFmtId="0" fontId="0" fillId="3" borderId="103" xfId="0" applyFill="1" applyBorder="1"/>
    <xf numFmtId="0" fontId="1" fillId="0" borderId="104" xfId="0" applyFont="1" applyBorder="1"/>
    <xf numFmtId="0" fontId="4" fillId="0" borderId="104" xfId="0" applyFont="1" applyBorder="1"/>
    <xf numFmtId="0" fontId="4" fillId="0" borderId="105" xfId="0" applyFont="1" applyBorder="1"/>
    <xf numFmtId="0" fontId="15" fillId="3" borderId="103" xfId="0" applyFont="1" applyFill="1" applyBorder="1"/>
    <xf numFmtId="0" fontId="19" fillId="0" borderId="91" xfId="0" applyFont="1" applyBorder="1" applyAlignment="1">
      <alignment horizontal="right"/>
    </xf>
    <xf numFmtId="0" fontId="5" fillId="21" borderId="8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04" xfId="0" applyFont="1" applyFill="1" applyBorder="1" applyAlignment="1"/>
    <xf numFmtId="0" fontId="5" fillId="21" borderId="85" xfId="0" applyFont="1" applyFill="1" applyBorder="1" applyAlignment="1">
      <alignment vertical="center"/>
    </xf>
    <xf numFmtId="0" fontId="5" fillId="11" borderId="106" xfId="0" applyFont="1" applyFill="1" applyBorder="1" applyAlignment="1"/>
    <xf numFmtId="0" fontId="19" fillId="0" borderId="92" xfId="0" applyFont="1" applyBorder="1" applyAlignment="1">
      <alignment horizontal="right"/>
    </xf>
    <xf numFmtId="0" fontId="5" fillId="21" borderId="101" xfId="0" applyFont="1" applyFill="1" applyBorder="1" applyAlignment="1">
      <alignment vertical="center"/>
    </xf>
    <xf numFmtId="0" fontId="5" fillId="21" borderId="102" xfId="0" applyFont="1" applyFill="1" applyBorder="1" applyAlignment="1">
      <alignment vertical="center"/>
    </xf>
    <xf numFmtId="0" fontId="5" fillId="11" borderId="105" xfId="0" applyFont="1" applyFill="1" applyBorder="1" applyAlignment="1"/>
    <xf numFmtId="0" fontId="19" fillId="0" borderId="10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8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88" xfId="0" applyFont="1" applyBorder="1"/>
    <xf numFmtId="0" fontId="23" fillId="0" borderId="2" xfId="0" applyFont="1" applyBorder="1"/>
    <xf numFmtId="0" fontId="5" fillId="11" borderId="63" xfId="0" applyFont="1" applyFill="1" applyBorder="1" applyAlignment="1">
      <alignment wrapText="1"/>
    </xf>
    <xf numFmtId="0" fontId="5" fillId="20" borderId="67" xfId="0" applyFont="1" applyFill="1" applyBorder="1" applyAlignment="1">
      <alignment horizontal="right" vertical="center" wrapText="1"/>
    </xf>
    <xf numFmtId="0" fontId="5" fillId="20" borderId="5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6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71" xfId="0" applyFont="1" applyFill="1" applyBorder="1" applyAlignment="1">
      <alignment horizontal="right" vertical="center" wrapText="1"/>
    </xf>
    <xf numFmtId="0" fontId="5" fillId="20" borderId="5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98" xfId="0" applyFont="1" applyFill="1" applyBorder="1"/>
    <xf numFmtId="0" fontId="0" fillId="18" borderId="103" xfId="0" applyFill="1" applyBorder="1"/>
    <xf numFmtId="0" fontId="23" fillId="0" borderId="106" xfId="0" applyFont="1" applyBorder="1"/>
    <xf numFmtId="0" fontId="23" fillId="21" borderId="88" xfId="0" applyFont="1" applyFill="1" applyBorder="1"/>
    <xf numFmtId="0" fontId="23" fillId="21" borderId="2" xfId="0" applyFont="1" applyFill="1" applyBorder="1"/>
    <xf numFmtId="0" fontId="5" fillId="11" borderId="57" xfId="0" applyFont="1" applyFill="1" applyBorder="1" applyAlignment="1">
      <alignment horizontal="right" vertical="center"/>
    </xf>
    <xf numFmtId="0" fontId="5" fillId="11" borderId="57" xfId="0" applyFont="1" applyFill="1" applyBorder="1" applyAlignment="1">
      <alignment horizontal="center" vertical="center"/>
    </xf>
    <xf numFmtId="0" fontId="5" fillId="11" borderId="59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horizontal="center" vertical="center"/>
    </xf>
    <xf numFmtId="0" fontId="5" fillId="11" borderId="65" xfId="0" applyFont="1" applyFill="1" applyBorder="1" applyAlignment="1">
      <alignment horizontal="right" vertical="center"/>
    </xf>
    <xf numFmtId="0" fontId="5" fillId="11" borderId="65" xfId="0" applyFont="1" applyFill="1" applyBorder="1" applyAlignment="1">
      <alignment horizontal="center" vertical="center"/>
    </xf>
    <xf numFmtId="0" fontId="15" fillId="19" borderId="98" xfId="0" applyFont="1" applyFill="1" applyBorder="1"/>
    <xf numFmtId="0" fontId="0" fillId="19" borderId="103" xfId="0" applyFill="1" applyBorder="1"/>
    <xf numFmtId="0" fontId="1" fillId="3" borderId="98" xfId="0" applyFont="1" applyFill="1" applyBorder="1" applyAlignment="1">
      <alignment horizontal="left" wrapText="1"/>
    </xf>
    <xf numFmtId="0" fontId="1" fillId="3" borderId="103" xfId="0" applyFont="1" applyFill="1" applyBorder="1" applyAlignment="1">
      <alignment horizontal="left" wrapText="1"/>
    </xf>
    <xf numFmtId="0" fontId="1" fillId="3" borderId="98" xfId="0" applyFont="1" applyFill="1" applyBorder="1" applyAlignment="1">
      <alignment horizontal="left"/>
    </xf>
    <xf numFmtId="0" fontId="1" fillId="3" borderId="103" xfId="0" applyFont="1" applyFill="1" applyBorder="1" applyAlignment="1">
      <alignment horizontal="left"/>
    </xf>
    <xf numFmtId="0" fontId="5" fillId="20" borderId="50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54" xfId="0" applyFont="1" applyFill="1" applyBorder="1" applyAlignment="1">
      <alignment horizontal="center" vertical="center"/>
    </xf>
    <xf numFmtId="0" fontId="5" fillId="4" borderId="67" xfId="0" applyFont="1" applyFill="1" applyBorder="1" applyAlignment="1">
      <alignment horizontal="center" vertical="center" wrapText="1"/>
    </xf>
    <xf numFmtId="0" fontId="5" fillId="4" borderId="50" xfId="0" applyNumberFormat="1" applyFont="1" applyFill="1" applyBorder="1" applyAlignment="1">
      <alignment horizontal="center" vertical="center" wrapText="1"/>
    </xf>
    <xf numFmtId="0" fontId="5" fillId="4" borderId="6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71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 wrapText="1"/>
    </xf>
    <xf numFmtId="0" fontId="5" fillId="4" borderId="68" xfId="0" applyFont="1" applyFill="1" applyBorder="1" applyAlignment="1">
      <alignment horizontal="center" vertical="center" wrapText="1"/>
    </xf>
    <xf numFmtId="0" fontId="5" fillId="4" borderId="71" xfId="0" applyFont="1" applyFill="1" applyBorder="1" applyAlignment="1">
      <alignment horizontal="center" vertical="center" wrapText="1"/>
    </xf>
    <xf numFmtId="0" fontId="5" fillId="4" borderId="50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/>
    </xf>
    <xf numFmtId="177" fontId="5" fillId="4" borderId="5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54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/>
    </xf>
    <xf numFmtId="177" fontId="5" fillId="4" borderId="54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/>
    </xf>
    <xf numFmtId="177" fontId="5" fillId="4" borderId="65" xfId="0" applyNumberFormat="1" applyFont="1" applyFill="1" applyBorder="1" applyAlignment="1">
      <alignment horizontal="center" vertical="center"/>
    </xf>
    <xf numFmtId="0" fontId="4" fillId="0" borderId="10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58" xfId="0" applyFont="1" applyFill="1" applyBorder="1" applyAlignment="1">
      <alignment horizontal="center" vertical="center" wrapText="1"/>
    </xf>
    <xf numFmtId="0" fontId="4" fillId="0" borderId="7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70" xfId="0" applyFont="1" applyFill="1" applyBorder="1" applyAlignment="1">
      <alignment horizontal="center" vertical="center" wrapText="1"/>
    </xf>
    <xf numFmtId="0" fontId="4" fillId="0" borderId="68" xfId="0" applyFont="1" applyFill="1" applyBorder="1" applyAlignment="1">
      <alignment horizontal="center" vertical="center"/>
    </xf>
    <xf numFmtId="0" fontId="4" fillId="0" borderId="72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59" xfId="0" applyFont="1" applyFill="1" applyBorder="1" applyAlignment="1">
      <alignment vertical="center"/>
    </xf>
    <xf numFmtId="0" fontId="4" fillId="8" borderId="70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6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09" xfId="0" applyFont="1" applyFill="1" applyBorder="1" applyAlignment="1">
      <alignment vertical="center"/>
    </xf>
    <xf numFmtId="0" fontId="4" fillId="8" borderId="72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63" xfId="0" applyFont="1" applyFill="1" applyBorder="1" applyAlignment="1">
      <alignment vertical="center"/>
    </xf>
    <xf numFmtId="0" fontId="4" fillId="0" borderId="63" xfId="0" applyFont="1" applyFill="1" applyBorder="1" applyAlignment="1">
      <alignment vertical="center" wrapText="1"/>
    </xf>
    <xf numFmtId="0" fontId="4" fillId="0" borderId="10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5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04" xfId="0" applyFont="1" applyFill="1" applyBorder="1" applyAlignment="1">
      <alignment horizontal="center" vertical="center"/>
    </xf>
    <xf numFmtId="0" fontId="4" fillId="8" borderId="8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10" xfId="0" applyFont="1" applyBorder="1" applyAlignment="1">
      <alignment horizontal="right"/>
    </xf>
    <xf numFmtId="0" fontId="5" fillId="0" borderId="70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left" vertical="top"/>
    </xf>
    <xf numFmtId="0" fontId="21" fillId="0" borderId="111" xfId="0" applyFont="1" applyBorder="1" applyAlignment="1">
      <alignment horizontal="right"/>
    </xf>
    <xf numFmtId="0" fontId="5" fillId="0" borderId="6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left" vertical="top"/>
    </xf>
    <xf numFmtId="0" fontId="21" fillId="0" borderId="112" xfId="0" applyFont="1" applyBorder="1" applyAlignment="1">
      <alignment horizontal="right"/>
    </xf>
    <xf numFmtId="0" fontId="9" fillId="0" borderId="72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09" xfId="0" applyFont="1" applyFill="1" applyBorder="1" applyAlignment="1">
      <alignment horizontal="left" vertical="top"/>
    </xf>
    <xf numFmtId="0" fontId="21" fillId="0" borderId="113" xfId="0" applyFont="1" applyBorder="1" applyAlignment="1">
      <alignment horizontal="right"/>
    </xf>
    <xf numFmtId="0" fontId="9" fillId="0" borderId="70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63" xfId="0" applyFont="1" applyFill="1" applyBorder="1" applyAlignment="1">
      <alignment horizontal="center"/>
    </xf>
    <xf numFmtId="0" fontId="9" fillId="0" borderId="6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59" xfId="0" applyFont="1" applyFill="1" applyBorder="1" applyAlignment="1">
      <alignment horizontal="center"/>
    </xf>
    <xf numFmtId="0" fontId="5" fillId="11" borderId="109" xfId="0" applyFont="1" applyFill="1" applyBorder="1" applyAlignment="1">
      <alignment horizontal="center"/>
    </xf>
    <xf numFmtId="0" fontId="4" fillId="8" borderId="63" xfId="0" applyFont="1" applyFill="1" applyBorder="1" applyAlignment="1">
      <alignment vertical="center" wrapText="1"/>
    </xf>
    <xf numFmtId="0" fontId="5" fillId="0" borderId="63" xfId="0" applyFont="1" applyFill="1" applyBorder="1" applyAlignment="1">
      <alignment vertical="top"/>
    </xf>
    <xf numFmtId="0" fontId="4" fillId="8" borderId="109" xfId="0" applyNumberFormat="1" applyFont="1" applyFill="1" applyBorder="1" applyAlignment="1">
      <alignment vertical="center" wrapText="1"/>
    </xf>
    <xf numFmtId="0" fontId="5" fillId="0" borderId="109" xfId="0" applyFont="1" applyFill="1" applyBorder="1" applyAlignment="1">
      <alignment vertical="top"/>
    </xf>
    <xf numFmtId="0" fontId="9" fillId="0" borderId="70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6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72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59" xfId="0" applyNumberFormat="1" applyFont="1" applyFill="1" applyBorder="1" applyAlignment="1">
      <alignment vertical="center" wrapText="1"/>
    </xf>
    <xf numFmtId="0" fontId="5" fillId="0" borderId="59" xfId="0" applyFont="1" applyFill="1" applyBorder="1" applyAlignment="1">
      <alignment vertical="top"/>
    </xf>
    <xf numFmtId="0" fontId="4" fillId="11" borderId="104" xfId="0" applyFont="1" applyFill="1" applyBorder="1" applyAlignment="1">
      <alignment vertical="center"/>
    </xf>
    <xf numFmtId="0" fontId="21" fillId="0" borderId="91" xfId="0" applyFont="1" applyBorder="1" applyAlignment="1">
      <alignment horizontal="right"/>
    </xf>
    <xf numFmtId="0" fontId="9" fillId="0" borderId="8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63" xfId="0" applyFont="1" applyFill="1" applyBorder="1" applyAlignment="1">
      <alignment vertical="top" wrapText="1"/>
    </xf>
    <xf numFmtId="0" fontId="5" fillId="11" borderId="5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09" xfId="0" applyFont="1" applyFill="1" applyBorder="1" applyAlignment="1">
      <alignment vertical="top" wrapText="1"/>
    </xf>
    <xf numFmtId="0" fontId="5" fillId="20" borderId="54" xfId="0" applyFont="1" applyFill="1" applyBorder="1" applyAlignment="1">
      <alignment horizontal="right" vertical="center"/>
    </xf>
    <xf numFmtId="0" fontId="5" fillId="11" borderId="59" xfId="0" applyFont="1" applyFill="1" applyBorder="1" applyAlignment="1">
      <alignment wrapText="1"/>
    </xf>
    <xf numFmtId="0" fontId="5" fillId="11" borderId="109" xfId="0" applyFont="1" applyFill="1" applyBorder="1" applyAlignment="1">
      <alignment wrapText="1"/>
    </xf>
    <xf numFmtId="0" fontId="5" fillId="4" borderId="63" xfId="0" applyFont="1" applyFill="1" applyBorder="1" applyAlignment="1">
      <alignment vertical="top" wrapText="1"/>
    </xf>
    <xf numFmtId="0" fontId="5" fillId="4" borderId="10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73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5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48" xfId="0" applyFont="1" applyFill="1" applyBorder="1" applyAlignment="1">
      <alignment horizontal="right" vertical="center" wrapText="1"/>
    </xf>
    <xf numFmtId="0" fontId="5" fillId="20" borderId="49" xfId="0" applyFont="1" applyFill="1" applyBorder="1" applyAlignment="1">
      <alignment horizontal="right" vertical="center" wrapText="1"/>
    </xf>
    <xf numFmtId="0" fontId="5" fillId="11" borderId="49" xfId="0" applyFont="1" applyFill="1" applyBorder="1" applyAlignment="1">
      <alignment horizontal="right" vertical="center"/>
    </xf>
    <xf numFmtId="0" fontId="5" fillId="21" borderId="67" xfId="0" applyFont="1" applyFill="1" applyBorder="1" applyAlignment="1">
      <alignment horizontal="center" vertical="center" wrapText="1"/>
    </xf>
    <xf numFmtId="0" fontId="5" fillId="21" borderId="50" xfId="0" applyFont="1" applyFill="1" applyBorder="1" applyAlignment="1">
      <alignment horizontal="center" vertical="center" wrapText="1"/>
    </xf>
    <xf numFmtId="0" fontId="5" fillId="21" borderId="6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58" xfId="0" applyFont="1" applyFill="1" applyBorder="1" applyAlignment="1">
      <alignment horizontal="center" vertical="center" wrapText="1"/>
    </xf>
    <xf numFmtId="0" fontId="5" fillId="21" borderId="71" xfId="0" applyFont="1" applyFill="1" applyBorder="1" applyAlignment="1">
      <alignment horizontal="center" vertical="center"/>
    </xf>
    <xf numFmtId="0" fontId="5" fillId="21" borderId="54" xfId="0" applyFont="1" applyFill="1" applyBorder="1" applyAlignment="1">
      <alignment horizontal="center" vertical="center"/>
    </xf>
    <xf numFmtId="0" fontId="5" fillId="21" borderId="68" xfId="0" applyFont="1" applyFill="1" applyBorder="1" applyAlignment="1">
      <alignment horizontal="center" vertical="center"/>
    </xf>
    <xf numFmtId="0" fontId="5" fillId="20" borderId="57" xfId="0" applyFont="1" applyFill="1" applyBorder="1" applyAlignment="1">
      <alignment horizontal="right" vertical="center" wrapText="1"/>
    </xf>
    <xf numFmtId="0" fontId="5" fillId="0" borderId="57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right" vertical="center"/>
    </xf>
    <xf numFmtId="0" fontId="5" fillId="21" borderId="71" xfId="0" applyFont="1" applyFill="1" applyBorder="1" applyAlignment="1">
      <alignment horizontal="center" vertical="center" wrapText="1"/>
    </xf>
    <xf numFmtId="0" fontId="5" fillId="21" borderId="54" xfId="0" applyFont="1" applyFill="1" applyBorder="1" applyAlignment="1">
      <alignment horizontal="center" vertical="center" wrapText="1"/>
    </xf>
    <xf numFmtId="0" fontId="5" fillId="0" borderId="65" xfId="0" applyFont="1" applyFill="1" applyBorder="1" applyAlignment="1">
      <alignment horizontal="center" vertical="center" wrapText="1"/>
    </xf>
    <xf numFmtId="0" fontId="5" fillId="11" borderId="61" xfId="0" applyFont="1" applyFill="1" applyBorder="1" applyAlignment="1">
      <alignment horizontal="right" vertical="center"/>
    </xf>
    <xf numFmtId="0" fontId="5" fillId="21" borderId="6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6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14" xfId="0" applyFont="1" applyFill="1" applyBorder="1" applyAlignment="1">
      <alignment horizontal="right" vertical="center"/>
    </xf>
    <xf numFmtId="0" fontId="5" fillId="0" borderId="67" xfId="0" applyFont="1" applyFill="1" applyBorder="1" applyAlignment="1">
      <alignment horizontal="center" vertical="center" wrapText="1"/>
    </xf>
    <xf numFmtId="0" fontId="5" fillId="0" borderId="50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right" vertical="center"/>
    </xf>
    <xf numFmtId="0" fontId="5" fillId="0" borderId="6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59" xfId="0" applyFont="1" applyFill="1" applyBorder="1" applyAlignment="1">
      <alignment horizontal="center" vertical="center" wrapText="1"/>
    </xf>
    <xf numFmtId="0" fontId="5" fillId="0" borderId="71" xfId="0" applyFont="1" applyFill="1" applyBorder="1" applyAlignment="1">
      <alignment horizontal="center" vertical="center" wrapText="1"/>
    </xf>
    <xf numFmtId="0" fontId="5" fillId="0" borderId="54" xfId="0" applyFont="1" applyFill="1" applyBorder="1" applyAlignment="1">
      <alignment horizontal="center" vertical="center" wrapText="1"/>
    </xf>
    <xf numFmtId="0" fontId="5" fillId="11" borderId="55" xfId="0" applyFont="1" applyFill="1" applyBorder="1" applyAlignment="1">
      <alignment horizontal="right" vertical="center"/>
    </xf>
    <xf numFmtId="0" fontId="5" fillId="0" borderId="48" xfId="0" applyFont="1" applyFill="1" applyBorder="1" applyAlignment="1">
      <alignment horizontal="center" vertical="center" wrapText="1"/>
    </xf>
    <xf numFmtId="0" fontId="5" fillId="0" borderId="49" xfId="0" applyFont="1" applyFill="1" applyBorder="1" applyAlignment="1">
      <alignment horizontal="center" vertical="center" wrapText="1"/>
    </xf>
    <xf numFmtId="0" fontId="5" fillId="11" borderId="49" xfId="0" applyFont="1" applyFill="1" applyBorder="1" applyAlignment="1">
      <alignment horizontal="center" vertical="center"/>
    </xf>
    <xf numFmtId="0" fontId="5" fillId="11" borderId="55" xfId="0" applyFont="1" applyFill="1" applyBorder="1" applyAlignment="1">
      <alignment horizontal="center" vertical="center"/>
    </xf>
    <xf numFmtId="0" fontId="5" fillId="11" borderId="5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54" xfId="0" applyFont="1" applyFill="1" applyBorder="1" applyAlignment="1">
      <alignment horizontal="right" vertical="center"/>
    </xf>
    <xf numFmtId="0" fontId="5" fillId="20" borderId="67" xfId="0" applyFont="1" applyFill="1" applyBorder="1" applyAlignment="1">
      <alignment horizontal="center" vertical="center" wrapText="1"/>
    </xf>
    <xf numFmtId="0" fontId="5" fillId="20" borderId="50" xfId="0" applyFont="1" applyFill="1" applyBorder="1" applyAlignment="1">
      <alignment horizontal="center" vertical="center" wrapText="1"/>
    </xf>
    <xf numFmtId="0" fontId="5" fillId="20" borderId="68" xfId="0" applyFont="1" applyFill="1" applyBorder="1" applyAlignment="1">
      <alignment horizontal="center" vertical="center" wrapText="1"/>
    </xf>
    <xf numFmtId="0" fontId="5" fillId="20" borderId="58" xfId="0" applyFont="1" applyFill="1" applyBorder="1" applyAlignment="1">
      <alignment horizontal="center" vertical="center" wrapText="1"/>
    </xf>
    <xf numFmtId="0" fontId="5" fillId="20" borderId="57" xfId="0" applyFont="1" applyFill="1" applyBorder="1" applyAlignment="1">
      <alignment horizontal="center" vertical="center" wrapText="1"/>
    </xf>
    <xf numFmtId="0" fontId="5" fillId="20" borderId="71" xfId="0" applyFont="1" applyFill="1" applyBorder="1" applyAlignment="1">
      <alignment horizontal="center" vertical="center" wrapText="1"/>
    </xf>
    <xf numFmtId="0" fontId="5" fillId="20" borderId="54" xfId="0" applyFont="1" applyFill="1" applyBorder="1" applyAlignment="1">
      <alignment horizontal="center" vertical="center" wrapText="1"/>
    </xf>
    <xf numFmtId="0" fontId="5" fillId="20" borderId="65" xfId="0" applyFont="1" applyFill="1" applyBorder="1" applyAlignment="1">
      <alignment horizontal="center" vertical="center" wrapText="1"/>
    </xf>
    <xf numFmtId="0" fontId="5" fillId="11" borderId="5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5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59" xfId="0" applyFont="1" applyFill="1" applyBorder="1" applyAlignment="1">
      <alignment horizontal="center" vertical="center" wrapText="1"/>
    </xf>
    <xf numFmtId="0" fontId="5" fillId="20" borderId="48" xfId="0" applyFont="1" applyFill="1" applyBorder="1" applyAlignment="1">
      <alignment horizontal="center" vertical="center" wrapText="1"/>
    </xf>
    <xf numFmtId="0" fontId="5" fillId="20" borderId="49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NumberFormat="1" applyFont="1" applyFill="1" applyBorder="1" applyAlignment="1">
      <alignment horizontal="center" vertical="center"/>
    </xf>
    <xf numFmtId="0" fontId="5" fillId="4" borderId="6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48" xfId="0" applyNumberFormat="1" applyFont="1" applyFill="1" applyBorder="1" applyAlignment="1">
      <alignment horizontal="center" vertical="center" wrapText="1"/>
    </xf>
    <xf numFmtId="0" fontId="5" fillId="4" borderId="49" xfId="0" applyNumberFormat="1" applyFont="1" applyFill="1" applyBorder="1" applyAlignment="1">
      <alignment horizontal="center" vertical="center" wrapText="1"/>
    </xf>
    <xf numFmtId="0" fontId="5" fillId="0" borderId="58" xfId="0" applyFont="1" applyFill="1" applyBorder="1" applyAlignment="1">
      <alignment horizontal="center" vertical="center" wrapText="1"/>
    </xf>
    <xf numFmtId="0" fontId="5" fillId="4" borderId="57" xfId="0" applyNumberFormat="1" applyFont="1" applyFill="1" applyBorder="1" applyAlignment="1">
      <alignment horizontal="center" vertical="center" wrapText="1"/>
    </xf>
    <xf numFmtId="0" fontId="5" fillId="4" borderId="65" xfId="0" applyNumberFormat="1" applyFont="1" applyFill="1" applyBorder="1" applyAlignment="1">
      <alignment horizontal="center" vertical="center" wrapText="1"/>
    </xf>
    <xf numFmtId="0" fontId="5" fillId="4" borderId="59" xfId="0" applyNumberFormat="1" applyFont="1" applyFill="1" applyBorder="1" applyAlignment="1">
      <alignment horizontal="center" vertical="center" wrapText="1"/>
    </xf>
    <xf numFmtId="0" fontId="5" fillId="4" borderId="48" xfId="0" applyFont="1" applyFill="1" applyBorder="1" applyAlignment="1">
      <alignment horizontal="center" vertical="center" wrapText="1"/>
    </xf>
    <xf numFmtId="177" fontId="5" fillId="4" borderId="67" xfId="0" applyNumberFormat="1" applyFont="1" applyFill="1" applyBorder="1" applyAlignment="1">
      <alignment horizontal="center" vertical="center" wrapText="1"/>
    </xf>
    <xf numFmtId="177" fontId="5" fillId="4" borderId="5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58" xfId="0" applyFont="1" applyFill="1" applyBorder="1" applyAlignment="1">
      <alignment horizontal="center" vertical="center" wrapText="1"/>
    </xf>
    <xf numFmtId="177" fontId="5" fillId="4" borderId="68" xfId="0" applyNumberFormat="1" applyFont="1" applyFill="1" applyBorder="1" applyAlignment="1">
      <alignment horizontal="center" vertical="center" wrapText="1"/>
    </xf>
    <xf numFmtId="177" fontId="5" fillId="4" borderId="58" xfId="0" applyNumberFormat="1" applyFont="1" applyFill="1" applyBorder="1" applyAlignment="1">
      <alignment horizontal="center" vertical="center" wrapText="1"/>
    </xf>
    <xf numFmtId="0" fontId="5" fillId="4" borderId="54" xfId="0" applyFont="1" applyFill="1" applyBorder="1" applyAlignment="1">
      <alignment horizontal="center" vertical="center"/>
    </xf>
    <xf numFmtId="0" fontId="5" fillId="4" borderId="57" xfId="0" applyFont="1" applyFill="1" applyBorder="1" applyAlignment="1">
      <alignment horizontal="center" vertical="center" wrapText="1"/>
    </xf>
    <xf numFmtId="0" fontId="5" fillId="4" borderId="65" xfId="0" applyFont="1" applyFill="1" applyBorder="1" applyAlignment="1">
      <alignment horizontal="center" vertical="center" wrapText="1"/>
    </xf>
    <xf numFmtId="177" fontId="5" fillId="4" borderId="71" xfId="0" applyNumberFormat="1" applyFont="1" applyFill="1" applyBorder="1" applyAlignment="1">
      <alignment horizontal="center" vertical="center" wrapText="1"/>
    </xf>
    <xf numFmtId="177" fontId="5" fillId="4" borderId="5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6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59" xfId="0" applyFont="1" applyFill="1" applyBorder="1" applyAlignment="1">
      <alignment horizontal="center" vertical="center" wrapText="1"/>
    </xf>
    <xf numFmtId="0" fontId="5" fillId="4" borderId="49" xfId="0" applyFont="1" applyFill="1" applyBorder="1" applyAlignment="1">
      <alignment horizontal="center" vertical="center" wrapText="1"/>
    </xf>
    <xf numFmtId="177" fontId="5" fillId="4" borderId="48" xfId="0" applyNumberFormat="1" applyFont="1" applyFill="1" applyBorder="1" applyAlignment="1">
      <alignment horizontal="center" vertical="center" wrapText="1"/>
    </xf>
    <xf numFmtId="177" fontId="5" fillId="4" borderId="49" xfId="0" applyNumberFormat="1" applyFont="1" applyFill="1" applyBorder="1" applyAlignment="1">
      <alignment horizontal="center" vertical="center" wrapText="1"/>
    </xf>
    <xf numFmtId="177" fontId="5" fillId="11" borderId="57" xfId="0" applyNumberFormat="1" applyFont="1" applyFill="1" applyBorder="1" applyAlignment="1">
      <alignment horizontal="center" vertical="center"/>
    </xf>
    <xf numFmtId="177" fontId="5" fillId="11" borderId="59" xfId="0" applyNumberFormat="1" applyFont="1" applyFill="1" applyBorder="1" applyAlignment="1">
      <alignment horizontal="center" vertical="center"/>
    </xf>
    <xf numFmtId="177" fontId="5" fillId="11" borderId="65" xfId="0" applyNumberFormat="1" applyFont="1" applyFill="1" applyBorder="1" applyAlignment="1">
      <alignment horizontal="center" vertical="center"/>
    </xf>
    <xf numFmtId="177" fontId="5" fillId="4" borderId="57" xfId="0" applyNumberFormat="1" applyFont="1" applyFill="1" applyBorder="1" applyAlignment="1">
      <alignment horizontal="center" vertical="center" wrapText="1"/>
    </xf>
    <xf numFmtId="177" fontId="5" fillId="4" borderId="65" xfId="0" applyNumberFormat="1" applyFont="1" applyFill="1" applyBorder="1" applyAlignment="1">
      <alignment horizontal="center" vertical="center" wrapText="1"/>
    </xf>
    <xf numFmtId="177" fontId="5" fillId="11" borderId="61" xfId="0" applyNumberFormat="1" applyFont="1" applyFill="1" applyBorder="1" applyAlignment="1">
      <alignment horizontal="center" vertical="center"/>
    </xf>
    <xf numFmtId="177" fontId="5" fillId="4" borderId="59" xfId="0" applyNumberFormat="1" applyFont="1" applyFill="1" applyBorder="1" applyAlignment="1">
      <alignment horizontal="center" vertical="center" wrapText="1"/>
    </xf>
    <xf numFmtId="177" fontId="5" fillId="11" borderId="49" xfId="0" applyNumberFormat="1" applyFont="1" applyFill="1" applyBorder="1" applyAlignment="1">
      <alignment horizontal="center" vertical="center"/>
    </xf>
    <xf numFmtId="177" fontId="5" fillId="11" borderId="5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jpeg"/><Relationship Id="rId8" Type="http://schemas.openxmlformats.org/officeDocument/2006/relationships/image" Target="../media/image53.jpeg"/><Relationship Id="rId7" Type="http://schemas.openxmlformats.org/officeDocument/2006/relationships/image" Target="../media/image52.jpeg"/><Relationship Id="rId6" Type="http://schemas.openxmlformats.org/officeDocument/2006/relationships/image" Target="../media/image51.jpeg"/><Relationship Id="rId5" Type="http://schemas.openxmlformats.org/officeDocument/2006/relationships/image" Target="../media/image50.jpeg"/><Relationship Id="rId4" Type="http://schemas.openxmlformats.org/officeDocument/2006/relationships/image" Target="../media/image49.jpeg"/><Relationship Id="rId3" Type="http://schemas.openxmlformats.org/officeDocument/2006/relationships/image" Target="../media/image48.jpeg"/><Relationship Id="rId2" Type="http://schemas.openxmlformats.org/officeDocument/2006/relationships/image" Target="../media/image47.jpeg"/><Relationship Id="rId13" Type="http://schemas.openxmlformats.org/officeDocument/2006/relationships/image" Target="../media/image45.wmf"/><Relationship Id="rId12" Type="http://schemas.openxmlformats.org/officeDocument/2006/relationships/image" Target="../media/image44.jpeg"/><Relationship Id="rId11" Type="http://schemas.openxmlformats.org/officeDocument/2006/relationships/image" Target="../media/image56.jpeg"/><Relationship Id="rId10" Type="http://schemas.openxmlformats.org/officeDocument/2006/relationships/image" Target="../media/image55.jpeg"/><Relationship Id="rId1" Type="http://schemas.openxmlformats.org/officeDocument/2006/relationships/image" Target="../media/image4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jpeg"/><Relationship Id="rId8" Type="http://schemas.openxmlformats.org/officeDocument/2006/relationships/image" Target="../media/image64.jpeg"/><Relationship Id="rId7" Type="http://schemas.openxmlformats.org/officeDocument/2006/relationships/image" Target="../media/image63.jpeg"/><Relationship Id="rId63" Type="http://schemas.openxmlformats.org/officeDocument/2006/relationships/image" Target="../media/image118.wmf"/><Relationship Id="rId62" Type="http://schemas.openxmlformats.org/officeDocument/2006/relationships/image" Target="../media/image117.wmf"/><Relationship Id="rId61" Type="http://schemas.openxmlformats.org/officeDocument/2006/relationships/image" Target="../media/image116.wmf"/><Relationship Id="rId60" Type="http://schemas.openxmlformats.org/officeDocument/2006/relationships/image" Target="../media/image115.wmf"/><Relationship Id="rId6" Type="http://schemas.openxmlformats.org/officeDocument/2006/relationships/image" Target="../media/image62.jpeg"/><Relationship Id="rId59" Type="http://schemas.openxmlformats.org/officeDocument/2006/relationships/image" Target="../media/image114.wmf"/><Relationship Id="rId58" Type="http://schemas.openxmlformats.org/officeDocument/2006/relationships/image" Target="../media/image113.wmf"/><Relationship Id="rId57" Type="http://schemas.openxmlformats.org/officeDocument/2006/relationships/image" Target="../media/image112.wmf"/><Relationship Id="rId56" Type="http://schemas.openxmlformats.org/officeDocument/2006/relationships/image" Target="../media/image111.wmf"/><Relationship Id="rId55" Type="http://schemas.openxmlformats.org/officeDocument/2006/relationships/image" Target="../media/image110.wmf"/><Relationship Id="rId54" Type="http://schemas.openxmlformats.org/officeDocument/2006/relationships/image" Target="../media/image109.wmf"/><Relationship Id="rId53" Type="http://schemas.openxmlformats.org/officeDocument/2006/relationships/image" Target="../media/image108.wmf"/><Relationship Id="rId52" Type="http://schemas.openxmlformats.org/officeDocument/2006/relationships/image" Target="../media/image107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6.jpeg"/><Relationship Id="rId5" Type="http://schemas.openxmlformats.org/officeDocument/2006/relationships/image" Target="../media/image61.jpe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jpeg"/><Relationship Id="rId43" Type="http://schemas.openxmlformats.org/officeDocument/2006/relationships/image" Target="../media/image99.jpeg"/><Relationship Id="rId42" Type="http://schemas.openxmlformats.org/officeDocument/2006/relationships/image" Target="../media/image98.jpeg"/><Relationship Id="rId41" Type="http://schemas.openxmlformats.org/officeDocument/2006/relationships/image" Target="../media/image97.jpeg"/><Relationship Id="rId40" Type="http://schemas.openxmlformats.org/officeDocument/2006/relationships/image" Target="../media/image96.jpeg"/><Relationship Id="rId4" Type="http://schemas.openxmlformats.org/officeDocument/2006/relationships/image" Target="../media/image60.jpeg"/><Relationship Id="rId39" Type="http://schemas.openxmlformats.org/officeDocument/2006/relationships/image" Target="../media/image95.jpeg"/><Relationship Id="rId38" Type="http://schemas.openxmlformats.org/officeDocument/2006/relationships/image" Target="../media/image94.jpeg"/><Relationship Id="rId37" Type="http://schemas.openxmlformats.org/officeDocument/2006/relationships/image" Target="../media/image93.jpeg"/><Relationship Id="rId36" Type="http://schemas.openxmlformats.org/officeDocument/2006/relationships/image" Target="../media/image92.jpeg"/><Relationship Id="rId35" Type="http://schemas.openxmlformats.org/officeDocument/2006/relationships/image" Target="../media/image91.jpeg"/><Relationship Id="rId34" Type="http://schemas.openxmlformats.org/officeDocument/2006/relationships/image" Target="../media/image90.jpeg"/><Relationship Id="rId33" Type="http://schemas.openxmlformats.org/officeDocument/2006/relationships/image" Target="../media/image89.jpeg"/><Relationship Id="rId32" Type="http://schemas.openxmlformats.org/officeDocument/2006/relationships/image" Target="../media/image88.jpeg"/><Relationship Id="rId31" Type="http://schemas.openxmlformats.org/officeDocument/2006/relationships/image" Target="../media/image87.jpeg"/><Relationship Id="rId30" Type="http://schemas.openxmlformats.org/officeDocument/2006/relationships/image" Target="../media/image86.jpeg"/><Relationship Id="rId3" Type="http://schemas.openxmlformats.org/officeDocument/2006/relationships/image" Target="../media/image59.jpeg"/><Relationship Id="rId29" Type="http://schemas.openxmlformats.org/officeDocument/2006/relationships/image" Target="../media/image85.jpeg"/><Relationship Id="rId28" Type="http://schemas.openxmlformats.org/officeDocument/2006/relationships/image" Target="../media/image84.jpeg"/><Relationship Id="rId27" Type="http://schemas.openxmlformats.org/officeDocument/2006/relationships/image" Target="../media/image83.jpeg"/><Relationship Id="rId26" Type="http://schemas.openxmlformats.org/officeDocument/2006/relationships/image" Target="../media/image82.jpeg"/><Relationship Id="rId25" Type="http://schemas.openxmlformats.org/officeDocument/2006/relationships/image" Target="../media/image81.jpeg"/><Relationship Id="rId24" Type="http://schemas.openxmlformats.org/officeDocument/2006/relationships/image" Target="../media/image80.jpe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jpeg"/><Relationship Id="rId19" Type="http://schemas.openxmlformats.org/officeDocument/2006/relationships/image" Target="../media/image75.jpeg"/><Relationship Id="rId18" Type="http://schemas.openxmlformats.org/officeDocument/2006/relationships/image" Target="../media/image74.jpeg"/><Relationship Id="rId17" Type="http://schemas.openxmlformats.org/officeDocument/2006/relationships/image" Target="../media/image73.jpeg"/><Relationship Id="rId16" Type="http://schemas.openxmlformats.org/officeDocument/2006/relationships/image" Target="../media/image72.jpe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jpeg"/><Relationship Id="rId12" Type="http://schemas.openxmlformats.org/officeDocument/2006/relationships/image" Target="../media/image68.jpeg"/><Relationship Id="rId11" Type="http://schemas.openxmlformats.org/officeDocument/2006/relationships/image" Target="../media/image67.jpeg"/><Relationship Id="rId10" Type="http://schemas.openxmlformats.org/officeDocument/2006/relationships/image" Target="../media/image66.jpeg"/><Relationship Id="rId1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31</xdr:row>
      <xdr:rowOff>137795</xdr:rowOff>
    </xdr:from>
    <xdr:to>
      <xdr:col>2</xdr:col>
      <xdr:colOff>1851435</xdr:colOff>
      <xdr:row>36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66292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45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343660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66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031111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74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28206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82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545842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90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81705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53</xdr:row>
      <xdr:rowOff>173355</xdr:rowOff>
    </xdr:from>
    <xdr:to>
      <xdr:col>2</xdr:col>
      <xdr:colOff>1869215</xdr:colOff>
      <xdr:row>59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83270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46</xdr:row>
      <xdr:rowOff>189865</xdr:rowOff>
    </xdr:from>
    <xdr:to>
      <xdr:col>2</xdr:col>
      <xdr:colOff>1903505</xdr:colOff>
      <xdr:row>52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558226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92</xdr:row>
      <xdr:rowOff>233045</xdr:rowOff>
    </xdr:from>
    <xdr:to>
      <xdr:col>2</xdr:col>
      <xdr:colOff>1884045</xdr:colOff>
      <xdr:row>98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77975" y="30541595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32</xdr:row>
      <xdr:rowOff>294409</xdr:rowOff>
    </xdr:from>
    <xdr:to>
      <xdr:col>2</xdr:col>
      <xdr:colOff>1886591</xdr:colOff>
      <xdr:row>36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8196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39</xdr:row>
      <xdr:rowOff>311727</xdr:rowOff>
    </xdr:from>
    <xdr:to>
      <xdr:col>2</xdr:col>
      <xdr:colOff>1903909</xdr:colOff>
      <xdr:row>43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9800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61</xdr:row>
      <xdr:rowOff>51954</xdr:rowOff>
    </xdr:from>
    <xdr:to>
      <xdr:col>2</xdr:col>
      <xdr:colOff>1903909</xdr:colOff>
      <xdr:row>65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75882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68</xdr:row>
      <xdr:rowOff>294408</xdr:rowOff>
    </xdr:from>
    <xdr:to>
      <xdr:col>2</xdr:col>
      <xdr:colOff>1851955</xdr:colOff>
      <xdr:row>72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309645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77</xdr:row>
      <xdr:rowOff>17319</xdr:rowOff>
    </xdr:from>
    <xdr:to>
      <xdr:col>2</xdr:col>
      <xdr:colOff>1869272</xdr:colOff>
      <xdr:row>81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47167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85</xdr:row>
      <xdr:rowOff>138546</xdr:rowOff>
    </xdr:from>
    <xdr:to>
      <xdr:col>2</xdr:col>
      <xdr:colOff>1886591</xdr:colOff>
      <xdr:row>89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8419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54</xdr:row>
      <xdr:rowOff>86591</xdr:rowOff>
    </xdr:from>
    <xdr:to>
      <xdr:col>2</xdr:col>
      <xdr:colOff>1938545</xdr:colOff>
      <xdr:row>58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44798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46</xdr:row>
      <xdr:rowOff>103909</xdr:rowOff>
    </xdr:from>
    <xdr:to>
      <xdr:col>2</xdr:col>
      <xdr:colOff>1903909</xdr:colOff>
      <xdr:row>50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9061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92</xdr:row>
      <xdr:rowOff>213995</xdr:rowOff>
    </xdr:from>
    <xdr:to>
      <xdr:col>2</xdr:col>
      <xdr:colOff>1848485</xdr:colOff>
      <xdr:row>96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2415" y="41638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16" activePane="bottomRight" state="frozen"/>
      <selection/>
      <selection pane="topRight"/>
      <selection pane="bottomLeft"/>
      <selection pane="bottomRight" activeCell="B22" sqref="B22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97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4" t="s">
        <v>2</v>
      </c>
      <c r="S2" s="567"/>
      <c r="T2" s="567"/>
      <c r="U2" s="567"/>
      <c r="V2" s="567"/>
      <c r="W2" s="58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30" customHeight="1" spans="2:83">
      <c r="B4" s="529" t="s">
        <v>22</v>
      </c>
      <c r="C4" s="529"/>
      <c r="D4" s="520" t="s">
        <v>23</v>
      </c>
      <c r="E4" s="521" t="s">
        <v>24</v>
      </c>
      <c r="F4" s="734" t="s">
        <v>25</v>
      </c>
      <c r="G4" s="734" t="s">
        <v>26</v>
      </c>
      <c r="H4" s="734" t="s">
        <v>27</v>
      </c>
      <c r="I4" s="734" t="s">
        <v>28</v>
      </c>
      <c r="J4" s="734" t="s">
        <v>29</v>
      </c>
      <c r="K4" s="740"/>
      <c r="L4" s="610"/>
      <c r="M4" s="611"/>
      <c r="N4" s="611"/>
      <c r="O4" s="611"/>
      <c r="P4" s="611"/>
      <c r="Q4" s="625"/>
      <c r="R4" s="759"/>
      <c r="S4" s="760"/>
      <c r="T4" s="760"/>
      <c r="U4" s="760"/>
      <c r="V4" s="760"/>
      <c r="W4" s="626"/>
      <c r="X4" s="759"/>
      <c r="Y4" s="760"/>
      <c r="Z4" s="760"/>
      <c r="AA4" s="760"/>
      <c r="AB4" s="760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795"/>
      <c r="AQ4" s="796"/>
      <c r="AR4" s="796"/>
      <c r="AS4" s="796"/>
      <c r="AT4" s="796"/>
      <c r="AU4" s="626"/>
      <c r="AV4" s="795"/>
      <c r="AW4" s="796"/>
      <c r="AX4" s="796"/>
      <c r="AY4" s="796"/>
      <c r="AZ4" s="796"/>
      <c r="BA4" s="626"/>
      <c r="BB4" s="795"/>
      <c r="BC4" s="796"/>
      <c r="BD4" s="796"/>
      <c r="BE4" s="796"/>
      <c r="BF4" s="796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779"/>
      <c r="BO4" s="780"/>
      <c r="BP4" s="780"/>
      <c r="BQ4" s="780"/>
      <c r="BR4" s="780"/>
      <c r="BS4" s="626"/>
      <c r="BT4" s="640">
        <f>BH4+BN4</f>
        <v>0</v>
      </c>
      <c r="BU4" s="648">
        <f t="shared" ref="BU4:BY19" si="0">BI4+BO4</f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823" t="str">
        <f>IF(BB4&lt;&gt;0,BT4/BB4*7,"-")</f>
        <v>-</v>
      </c>
      <c r="CA4" s="824" t="str">
        <f t="shared" ref="CA4:CE19" si="1">IF(BC4&lt;&gt;0,BU4/BC4*7,"-")</f>
        <v>-</v>
      </c>
      <c r="CB4" s="824" t="str">
        <f t="shared" si="1"/>
        <v>-</v>
      </c>
      <c r="CC4" s="824" t="str">
        <f t="shared" si="1"/>
        <v>-</v>
      </c>
      <c r="CD4" s="824" t="str">
        <f t="shared" si="1"/>
        <v>-</v>
      </c>
      <c r="CE4" s="842" t="str">
        <f t="shared" si="1"/>
        <v>-</v>
      </c>
    </row>
    <row r="5" ht="30" customHeight="1" spans="2:83">
      <c r="B5" s="518"/>
      <c r="C5" s="518"/>
      <c r="D5" s="520" t="s">
        <v>30</v>
      </c>
      <c r="E5" s="521" t="s">
        <v>31</v>
      </c>
      <c r="F5" s="735" t="s">
        <v>32</v>
      </c>
      <c r="G5" s="735" t="s">
        <v>33</v>
      </c>
      <c r="H5" s="735" t="s">
        <v>34</v>
      </c>
      <c r="I5" s="735" t="s">
        <v>35</v>
      </c>
      <c r="J5" s="735" t="s">
        <v>36</v>
      </c>
      <c r="K5" s="741"/>
      <c r="L5" s="473"/>
      <c r="M5" s="742"/>
      <c r="N5" s="742"/>
      <c r="O5" s="742"/>
      <c r="P5" s="742"/>
      <c r="Q5" s="627"/>
      <c r="R5" s="761"/>
      <c r="S5" s="762"/>
      <c r="T5" s="763"/>
      <c r="U5" s="762"/>
      <c r="V5" s="762"/>
      <c r="W5" s="628"/>
      <c r="X5" s="761"/>
      <c r="Y5" s="762"/>
      <c r="Z5" s="763"/>
      <c r="AA5" s="762"/>
      <c r="AB5" s="762"/>
      <c r="AC5" s="628"/>
      <c r="AD5" s="473"/>
      <c r="AE5" s="742"/>
      <c r="AF5" s="742"/>
      <c r="AG5" s="742"/>
      <c r="AH5" s="742"/>
      <c r="AI5" s="627"/>
      <c r="AJ5" s="473"/>
      <c r="AK5" s="742"/>
      <c r="AL5" s="742"/>
      <c r="AM5" s="742"/>
      <c r="AN5" s="742"/>
      <c r="AO5" s="627"/>
      <c r="AP5" s="797"/>
      <c r="AQ5" s="638"/>
      <c r="AR5" s="798"/>
      <c r="AS5" s="638"/>
      <c r="AT5" s="638"/>
      <c r="AU5" s="628"/>
      <c r="AV5" s="797"/>
      <c r="AW5" s="638"/>
      <c r="AX5" s="798"/>
      <c r="AY5" s="638"/>
      <c r="AZ5" s="638"/>
      <c r="BA5" s="628"/>
      <c r="BB5" s="797"/>
      <c r="BC5" s="638"/>
      <c r="BD5" s="798"/>
      <c r="BE5" s="638"/>
      <c r="BF5" s="638"/>
      <c r="BG5" s="628"/>
      <c r="BH5" s="642">
        <f>IF($A$1="补货",L5+R5+X5,L5)</f>
        <v>0</v>
      </c>
      <c r="BI5" s="811">
        <f>IF($A$1="补货",M5+S5+Y5,M5)</f>
        <v>0</v>
      </c>
      <c r="BJ5" s="812">
        <f>IF($A$1="补货",N5+T5+Z5,N5)</f>
        <v>0</v>
      </c>
      <c r="BK5" s="811">
        <f>IF($A$1="补货",O5+U5+AA5,O5)</f>
        <v>0</v>
      </c>
      <c r="BL5" s="811">
        <f>IF($A$1="补货",P5+V5+AB5,P5)</f>
        <v>0</v>
      </c>
      <c r="BM5" s="628"/>
      <c r="BN5" s="782"/>
      <c r="BO5" s="448"/>
      <c r="BP5" s="818"/>
      <c r="BQ5" s="448"/>
      <c r="BR5" s="448"/>
      <c r="BS5" s="628"/>
      <c r="BT5" s="646">
        <f t="shared" ref="BT5:BY30" si="2">BH5+BN5</f>
        <v>0</v>
      </c>
      <c r="BU5" s="825">
        <f t="shared" si="0"/>
        <v>0</v>
      </c>
      <c r="BV5" s="826">
        <f t="shared" si="0"/>
        <v>0</v>
      </c>
      <c r="BW5" s="825">
        <f t="shared" si="0"/>
        <v>0</v>
      </c>
      <c r="BX5" s="825">
        <f t="shared" si="0"/>
        <v>0</v>
      </c>
      <c r="BY5" s="628"/>
      <c r="BZ5" s="827" t="str">
        <f t="shared" ref="BZ5:CE30" si="3">IF(BB5&lt;&gt;0,BT5/BB5*7,"-")</f>
        <v>-</v>
      </c>
      <c r="CA5" s="653" t="str">
        <f t="shared" si="1"/>
        <v>-</v>
      </c>
      <c r="CB5" s="828" t="str">
        <f t="shared" si="1"/>
        <v>-</v>
      </c>
      <c r="CC5" s="653" t="str">
        <f t="shared" si="1"/>
        <v>-</v>
      </c>
      <c r="CD5" s="653" t="str">
        <f t="shared" si="1"/>
        <v>-</v>
      </c>
      <c r="CE5" s="843" t="str">
        <f t="shared" si="1"/>
        <v>-</v>
      </c>
    </row>
    <row r="6" ht="30" customHeight="1" spans="2:83">
      <c r="B6" s="532"/>
      <c r="C6" s="532"/>
      <c r="D6" s="520" t="s">
        <v>37</v>
      </c>
      <c r="E6" s="521" t="s">
        <v>38</v>
      </c>
      <c r="F6" s="736" t="s">
        <v>39</v>
      </c>
      <c r="G6" s="736" t="s">
        <v>40</v>
      </c>
      <c r="H6" s="736" t="s">
        <v>41</v>
      </c>
      <c r="I6" s="743" t="s">
        <v>42</v>
      </c>
      <c r="J6" s="743" t="s">
        <v>43</v>
      </c>
      <c r="K6" s="744"/>
      <c r="L6" s="482"/>
      <c r="M6" s="745"/>
      <c r="N6" s="745"/>
      <c r="O6" s="745"/>
      <c r="P6" s="745"/>
      <c r="Q6" s="629"/>
      <c r="R6" s="764"/>
      <c r="S6" s="765"/>
      <c r="T6" s="765"/>
      <c r="U6" s="765"/>
      <c r="V6" s="765"/>
      <c r="W6" s="630"/>
      <c r="X6" s="764"/>
      <c r="Y6" s="765"/>
      <c r="Z6" s="765"/>
      <c r="AA6" s="765"/>
      <c r="AB6" s="765"/>
      <c r="AC6" s="630"/>
      <c r="AD6" s="482"/>
      <c r="AE6" s="745"/>
      <c r="AF6" s="745"/>
      <c r="AG6" s="745"/>
      <c r="AH6" s="745"/>
      <c r="AI6" s="629"/>
      <c r="AJ6" s="482"/>
      <c r="AK6" s="745"/>
      <c r="AL6" s="745"/>
      <c r="AM6" s="745"/>
      <c r="AN6" s="745"/>
      <c r="AO6" s="629"/>
      <c r="AP6" s="484"/>
      <c r="AQ6" s="639"/>
      <c r="AR6" s="639"/>
      <c r="AS6" s="639"/>
      <c r="AT6" s="639"/>
      <c r="AU6" s="630"/>
      <c r="AV6" s="484"/>
      <c r="AW6" s="639"/>
      <c r="AX6" s="639"/>
      <c r="AY6" s="639"/>
      <c r="AZ6" s="639"/>
      <c r="BA6" s="630"/>
      <c r="BB6" s="484"/>
      <c r="BC6" s="639"/>
      <c r="BD6" s="639"/>
      <c r="BE6" s="639"/>
      <c r="BF6" s="639"/>
      <c r="BG6" s="630"/>
      <c r="BH6" s="502">
        <f>IF($A$1="补货",L6+R6+X6,L6)</f>
        <v>0</v>
      </c>
      <c r="BI6" s="813">
        <f>IF($A$1="补货",M6+S6+Y6,M6)</f>
        <v>0</v>
      </c>
      <c r="BJ6" s="813">
        <f>IF($A$1="补货",N6+T6+Z6,N6)</f>
        <v>0</v>
      </c>
      <c r="BK6" s="813">
        <f>IF($A$1="补货",O6+U6+AA6,O6)</f>
        <v>0</v>
      </c>
      <c r="BL6" s="813">
        <f>IF($A$1="补货",P6+V6+AB6,P6)</f>
        <v>0</v>
      </c>
      <c r="BM6" s="630"/>
      <c r="BN6" s="483"/>
      <c r="BO6" s="457"/>
      <c r="BP6" s="457"/>
      <c r="BQ6" s="457"/>
      <c r="BR6" s="457"/>
      <c r="BS6" s="630"/>
      <c r="BT6" s="503">
        <f t="shared" si="2"/>
        <v>0</v>
      </c>
      <c r="BU6" s="829">
        <f t="shared" si="0"/>
        <v>0</v>
      </c>
      <c r="BV6" s="829">
        <f t="shared" si="0"/>
        <v>0</v>
      </c>
      <c r="BW6" s="829">
        <f t="shared" si="0"/>
        <v>0</v>
      </c>
      <c r="BX6" s="829">
        <f t="shared" si="0"/>
        <v>0</v>
      </c>
      <c r="BY6" s="630"/>
      <c r="BZ6" s="655" t="str">
        <f t="shared" si="3"/>
        <v>-</v>
      </c>
      <c r="CA6" s="656" t="str">
        <f t="shared" si="1"/>
        <v>-</v>
      </c>
      <c r="CB6" s="656" t="str">
        <f t="shared" si="1"/>
        <v>-</v>
      </c>
      <c r="CC6" s="656" t="str">
        <f t="shared" si="1"/>
        <v>-</v>
      </c>
      <c r="CD6" s="656" t="str">
        <f t="shared" si="1"/>
        <v>-</v>
      </c>
      <c r="CE6" s="844" t="str">
        <f t="shared" si="1"/>
        <v>-</v>
      </c>
    </row>
    <row r="7" ht="30" customHeight="1" spans="2:83">
      <c r="B7" s="529" t="s">
        <v>44</v>
      </c>
      <c r="C7" s="529"/>
      <c r="D7" s="520" t="s">
        <v>45</v>
      </c>
      <c r="E7" s="521" t="s">
        <v>46</v>
      </c>
      <c r="F7" s="737" t="s">
        <v>47</v>
      </c>
      <c r="G7" s="737" t="s">
        <v>48</v>
      </c>
      <c r="H7" s="737" t="s">
        <v>49</v>
      </c>
      <c r="I7" s="737" t="s">
        <v>50</v>
      </c>
      <c r="J7" s="734" t="s">
        <v>51</v>
      </c>
      <c r="K7" s="609"/>
      <c r="L7" s="610"/>
      <c r="M7" s="611"/>
      <c r="N7" s="611"/>
      <c r="O7" s="611"/>
      <c r="P7" s="611"/>
      <c r="Q7" s="625"/>
      <c r="R7" s="759"/>
      <c r="S7" s="760"/>
      <c r="T7" s="760"/>
      <c r="U7" s="760"/>
      <c r="V7" s="760"/>
      <c r="W7" s="626"/>
      <c r="X7" s="759"/>
      <c r="Y7" s="760"/>
      <c r="Z7" s="760"/>
      <c r="AA7" s="760"/>
      <c r="AB7" s="760"/>
      <c r="AC7" s="626"/>
      <c r="AD7" s="610"/>
      <c r="AE7" s="611"/>
      <c r="AF7" s="611"/>
      <c r="AG7" s="611"/>
      <c r="AH7" s="611"/>
      <c r="AI7" s="625"/>
      <c r="AJ7" s="610"/>
      <c r="AK7" s="611"/>
      <c r="AL7" s="611"/>
      <c r="AM7" s="611"/>
      <c r="AN7" s="611"/>
      <c r="AO7" s="625"/>
      <c r="AP7" s="795"/>
      <c r="AQ7" s="796"/>
      <c r="AR7" s="796"/>
      <c r="AS7" s="796"/>
      <c r="AT7" s="796"/>
      <c r="AU7" s="626"/>
      <c r="AV7" s="795"/>
      <c r="AW7" s="796"/>
      <c r="AX7" s="796"/>
      <c r="AY7" s="796"/>
      <c r="AZ7" s="796"/>
      <c r="BA7" s="626"/>
      <c r="BB7" s="795"/>
      <c r="BC7" s="796"/>
      <c r="BD7" s="796"/>
      <c r="BE7" s="796"/>
      <c r="BF7" s="796"/>
      <c r="BG7" s="626"/>
      <c r="BH7" s="640">
        <f>IF($A$1="补货",L7+R7+X7,L7)</f>
        <v>0</v>
      </c>
      <c r="BI7" s="641">
        <f>IF($A$1="补货",M7+S7+Y7,M7)</f>
        <v>0</v>
      </c>
      <c r="BJ7" s="641">
        <f>IF($A$1="补货",N7+T7+Z7,N7)</f>
        <v>0</v>
      </c>
      <c r="BK7" s="641">
        <f>IF($A$1="补货",O7+U7+AA7,O7)</f>
        <v>0</v>
      </c>
      <c r="BL7" s="641">
        <f>IF($A$1="补货",P7+V7+AB7,P7)</f>
        <v>0</v>
      </c>
      <c r="BM7" s="626"/>
      <c r="BN7" s="779"/>
      <c r="BO7" s="780"/>
      <c r="BP7" s="780"/>
      <c r="BQ7" s="780"/>
      <c r="BR7" s="780"/>
      <c r="BS7" s="626"/>
      <c r="BT7" s="640">
        <f t="shared" si="2"/>
        <v>0</v>
      </c>
      <c r="BU7" s="648">
        <f t="shared" si="0"/>
        <v>0</v>
      </c>
      <c r="BV7" s="648">
        <f t="shared" si="0"/>
        <v>0</v>
      </c>
      <c r="BW7" s="648">
        <f t="shared" si="0"/>
        <v>0</v>
      </c>
      <c r="BX7" s="648">
        <f t="shared" si="0"/>
        <v>0</v>
      </c>
      <c r="BY7" s="626"/>
      <c r="BZ7" s="823" t="str">
        <f t="shared" si="3"/>
        <v>-</v>
      </c>
      <c r="CA7" s="824" t="str">
        <f t="shared" si="1"/>
        <v>-</v>
      </c>
      <c r="CB7" s="824" t="str">
        <f t="shared" si="1"/>
        <v>-</v>
      </c>
      <c r="CC7" s="824" t="str">
        <f t="shared" si="1"/>
        <v>-</v>
      </c>
      <c r="CD7" s="824" t="str">
        <f t="shared" si="1"/>
        <v>-</v>
      </c>
      <c r="CE7" s="842" t="str">
        <f t="shared" si="1"/>
        <v>-</v>
      </c>
    </row>
    <row r="8" ht="30" customHeight="1" spans="2:83">
      <c r="B8" s="518"/>
      <c r="C8" s="518"/>
      <c r="D8" s="520" t="s">
        <v>52</v>
      </c>
      <c r="E8" s="521" t="s">
        <v>53</v>
      </c>
      <c r="F8" s="738" t="s">
        <v>54</v>
      </c>
      <c r="G8" s="738" t="s">
        <v>55</v>
      </c>
      <c r="H8" s="738" t="s">
        <v>56</v>
      </c>
      <c r="I8" s="735" t="s">
        <v>57</v>
      </c>
      <c r="J8" s="735" t="s">
        <v>58</v>
      </c>
      <c r="K8" s="746"/>
      <c r="L8" s="473"/>
      <c r="M8" s="742"/>
      <c r="N8" s="742"/>
      <c r="O8" s="742"/>
      <c r="P8" s="742"/>
      <c r="Q8" s="627"/>
      <c r="R8" s="766"/>
      <c r="S8" s="762"/>
      <c r="T8" s="762"/>
      <c r="U8" s="762"/>
      <c r="V8" s="762"/>
      <c r="W8" s="628"/>
      <c r="X8" s="766"/>
      <c r="Y8" s="762"/>
      <c r="Z8" s="762"/>
      <c r="AA8" s="762"/>
      <c r="AB8" s="762"/>
      <c r="AC8" s="628"/>
      <c r="AD8" s="473"/>
      <c r="AE8" s="742"/>
      <c r="AF8" s="742"/>
      <c r="AG8" s="742"/>
      <c r="AH8" s="742"/>
      <c r="AI8" s="627"/>
      <c r="AJ8" s="473"/>
      <c r="AK8" s="742"/>
      <c r="AL8" s="742"/>
      <c r="AM8" s="742"/>
      <c r="AN8" s="742"/>
      <c r="AO8" s="627"/>
      <c r="AP8" s="475"/>
      <c r="AQ8" s="638"/>
      <c r="AR8" s="638"/>
      <c r="AS8" s="638"/>
      <c r="AT8" s="638"/>
      <c r="AU8" s="628"/>
      <c r="AV8" s="475"/>
      <c r="AW8" s="638"/>
      <c r="AX8" s="638"/>
      <c r="AY8" s="638"/>
      <c r="AZ8" s="638"/>
      <c r="BA8" s="628"/>
      <c r="BB8" s="475"/>
      <c r="BC8" s="638"/>
      <c r="BD8" s="638"/>
      <c r="BE8" s="638"/>
      <c r="BF8" s="638"/>
      <c r="BG8" s="628"/>
      <c r="BH8" s="493">
        <f>IF($A$1="补货",L8+R8+X8,L8)</f>
        <v>0</v>
      </c>
      <c r="BI8" s="811">
        <f>IF($A$1="补货",M8+S8+Y8,M8)</f>
        <v>0</v>
      </c>
      <c r="BJ8" s="811">
        <f>IF($A$1="补货",N8+T8+Z8,N8)</f>
        <v>0</v>
      </c>
      <c r="BK8" s="811">
        <f>IF($A$1="补货",O8+U8+AA8,O8)</f>
        <v>0</v>
      </c>
      <c r="BL8" s="811">
        <f>IF($A$1="补货",P8+V8+AB8,P8)</f>
        <v>0</v>
      </c>
      <c r="BM8" s="628"/>
      <c r="BN8" s="474"/>
      <c r="BO8" s="448"/>
      <c r="BP8" s="448"/>
      <c r="BQ8" s="448"/>
      <c r="BR8" s="448"/>
      <c r="BS8" s="628"/>
      <c r="BT8" s="494">
        <f t="shared" si="2"/>
        <v>0</v>
      </c>
      <c r="BU8" s="825">
        <f t="shared" si="0"/>
        <v>0</v>
      </c>
      <c r="BV8" s="825">
        <f t="shared" si="0"/>
        <v>0</v>
      </c>
      <c r="BW8" s="825">
        <f t="shared" si="0"/>
        <v>0</v>
      </c>
      <c r="BX8" s="825">
        <f t="shared" si="0"/>
        <v>0</v>
      </c>
      <c r="BY8" s="628"/>
      <c r="BZ8" s="652" t="str">
        <f t="shared" si="3"/>
        <v>-</v>
      </c>
      <c r="CA8" s="653" t="str">
        <f t="shared" si="1"/>
        <v>-</v>
      </c>
      <c r="CB8" s="653" t="str">
        <f t="shared" si="1"/>
        <v>-</v>
      </c>
      <c r="CC8" s="653" t="str">
        <f t="shared" si="1"/>
        <v>-</v>
      </c>
      <c r="CD8" s="653" t="str">
        <f t="shared" si="1"/>
        <v>-</v>
      </c>
      <c r="CE8" s="843" t="str">
        <f t="shared" si="1"/>
        <v>-</v>
      </c>
    </row>
    <row r="9" ht="30" customHeight="1" spans="2:83">
      <c r="B9" s="518"/>
      <c r="C9" s="518"/>
      <c r="D9" s="520" t="s">
        <v>59</v>
      </c>
      <c r="E9" s="521" t="s">
        <v>60</v>
      </c>
      <c r="F9" s="738" t="s">
        <v>61</v>
      </c>
      <c r="G9" s="738" t="s">
        <v>62</v>
      </c>
      <c r="H9" s="738" t="s">
        <v>63</v>
      </c>
      <c r="I9" s="735" t="s">
        <v>64</v>
      </c>
      <c r="J9" s="735" t="s">
        <v>65</v>
      </c>
      <c r="K9" s="746"/>
      <c r="L9" s="473"/>
      <c r="M9" s="742"/>
      <c r="N9" s="742"/>
      <c r="O9" s="742"/>
      <c r="P9" s="742"/>
      <c r="Q9" s="627"/>
      <c r="R9" s="766"/>
      <c r="S9" s="762"/>
      <c r="T9" s="762"/>
      <c r="U9" s="762"/>
      <c r="V9" s="762"/>
      <c r="W9" s="628"/>
      <c r="X9" s="766"/>
      <c r="Y9" s="762"/>
      <c r="Z9" s="762"/>
      <c r="AA9" s="762"/>
      <c r="AB9" s="762"/>
      <c r="AC9" s="628"/>
      <c r="AD9" s="473"/>
      <c r="AE9" s="742"/>
      <c r="AF9" s="742"/>
      <c r="AG9" s="742"/>
      <c r="AH9" s="742"/>
      <c r="AI9" s="627"/>
      <c r="AJ9" s="473"/>
      <c r="AK9" s="742"/>
      <c r="AL9" s="742"/>
      <c r="AM9" s="742"/>
      <c r="AN9" s="742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493">
        <f>IF($A$1="补货",L9+R9+X9,L9)</f>
        <v>0</v>
      </c>
      <c r="BI9" s="811">
        <f>IF($A$1="补货",M9+S9+Y9,M9)</f>
        <v>0</v>
      </c>
      <c r="BJ9" s="811">
        <f>IF($A$1="补货",N9+T9+Z9,N9)</f>
        <v>0</v>
      </c>
      <c r="BK9" s="811">
        <f>IF($A$1="补货",O9+U9+AA9,O9)</f>
        <v>0</v>
      </c>
      <c r="BL9" s="811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494">
        <f t="shared" si="2"/>
        <v>0</v>
      </c>
      <c r="BU9" s="825">
        <f t="shared" si="0"/>
        <v>0</v>
      </c>
      <c r="BV9" s="825">
        <f t="shared" si="0"/>
        <v>0</v>
      </c>
      <c r="BW9" s="825">
        <f t="shared" si="0"/>
        <v>0</v>
      </c>
      <c r="BX9" s="825">
        <f t="shared" si="0"/>
        <v>0</v>
      </c>
      <c r="BY9" s="628"/>
      <c r="BZ9" s="652" t="str">
        <f t="shared" si="3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843" t="str">
        <f t="shared" si="1"/>
        <v>-</v>
      </c>
    </row>
    <row r="10" ht="30" customHeight="1" spans="2:83">
      <c r="B10" s="532"/>
      <c r="C10" s="532"/>
      <c r="D10" s="520" t="s">
        <v>66</v>
      </c>
      <c r="E10" s="521" t="s">
        <v>67</v>
      </c>
      <c r="F10" s="736" t="s">
        <v>68</v>
      </c>
      <c r="G10" s="736" t="s">
        <v>69</v>
      </c>
      <c r="H10" s="736" t="s">
        <v>70</v>
      </c>
      <c r="I10" s="743" t="s">
        <v>71</v>
      </c>
      <c r="J10" s="743" t="s">
        <v>72</v>
      </c>
      <c r="K10" s="747"/>
      <c r="L10" s="482"/>
      <c r="M10" s="745"/>
      <c r="N10" s="745"/>
      <c r="O10" s="745"/>
      <c r="P10" s="745"/>
      <c r="Q10" s="629"/>
      <c r="R10" s="764"/>
      <c r="S10" s="765"/>
      <c r="T10" s="765"/>
      <c r="U10" s="765"/>
      <c r="V10" s="765"/>
      <c r="W10" s="630"/>
      <c r="X10" s="764"/>
      <c r="Y10" s="765"/>
      <c r="Z10" s="765"/>
      <c r="AA10" s="765"/>
      <c r="AB10" s="765"/>
      <c r="AC10" s="630"/>
      <c r="AD10" s="482"/>
      <c r="AE10" s="745"/>
      <c r="AF10" s="745"/>
      <c r="AG10" s="745"/>
      <c r="AH10" s="745"/>
      <c r="AI10" s="629"/>
      <c r="AJ10" s="482"/>
      <c r="AK10" s="745"/>
      <c r="AL10" s="745"/>
      <c r="AM10" s="745"/>
      <c r="AN10" s="745"/>
      <c r="AO10" s="629"/>
      <c r="AP10" s="484"/>
      <c r="AQ10" s="639"/>
      <c r="AR10" s="639"/>
      <c r="AS10" s="639"/>
      <c r="AT10" s="639"/>
      <c r="AU10" s="630"/>
      <c r="AV10" s="484"/>
      <c r="AW10" s="639"/>
      <c r="AX10" s="639"/>
      <c r="AY10" s="639"/>
      <c r="AZ10" s="639"/>
      <c r="BA10" s="630"/>
      <c r="BB10" s="484"/>
      <c r="BC10" s="639"/>
      <c r="BD10" s="639"/>
      <c r="BE10" s="639"/>
      <c r="BF10" s="639"/>
      <c r="BG10" s="630"/>
      <c r="BH10" s="502">
        <f>IF($A$1="补货",L10+R10+X10,L10)</f>
        <v>0</v>
      </c>
      <c r="BI10" s="813">
        <f>IF($A$1="补货",M10+S10+Y10,M10)</f>
        <v>0</v>
      </c>
      <c r="BJ10" s="813">
        <f>IF($A$1="补货",N10+T10+Z10,N10)</f>
        <v>0</v>
      </c>
      <c r="BK10" s="813">
        <f>IF($A$1="补货",O10+U10+AA10,O10)</f>
        <v>0</v>
      </c>
      <c r="BL10" s="813">
        <f>IF($A$1="补货",P10+V10+AB10,P10)</f>
        <v>0</v>
      </c>
      <c r="BM10" s="630"/>
      <c r="BN10" s="483"/>
      <c r="BO10" s="457"/>
      <c r="BP10" s="457"/>
      <c r="BQ10" s="457"/>
      <c r="BR10" s="457"/>
      <c r="BS10" s="630"/>
      <c r="BT10" s="503">
        <f t="shared" si="2"/>
        <v>0</v>
      </c>
      <c r="BU10" s="829">
        <f t="shared" si="0"/>
        <v>0</v>
      </c>
      <c r="BV10" s="829">
        <f t="shared" si="0"/>
        <v>0</v>
      </c>
      <c r="BW10" s="829">
        <f t="shared" si="0"/>
        <v>0</v>
      </c>
      <c r="BX10" s="829">
        <f t="shared" si="0"/>
        <v>0</v>
      </c>
      <c r="BY10" s="630"/>
      <c r="BZ10" s="655" t="str">
        <f t="shared" si="3"/>
        <v>-</v>
      </c>
      <c r="CA10" s="656" t="str">
        <f t="shared" si="1"/>
        <v>-</v>
      </c>
      <c r="CB10" s="656" t="str">
        <f t="shared" si="1"/>
        <v>-</v>
      </c>
      <c r="CC10" s="656" t="str">
        <f t="shared" si="1"/>
        <v>-</v>
      </c>
      <c r="CD10" s="656" t="str">
        <f t="shared" si="1"/>
        <v>-</v>
      </c>
      <c r="CE10" s="844" t="str">
        <f t="shared" si="1"/>
        <v>-</v>
      </c>
    </row>
    <row r="11" ht="60" customHeight="1" spans="2:83">
      <c r="B11" s="529" t="s">
        <v>73</v>
      </c>
      <c r="C11" s="529"/>
      <c r="D11" s="520" t="s">
        <v>23</v>
      </c>
      <c r="E11" s="521" t="s">
        <v>24</v>
      </c>
      <c r="F11" s="737" t="s">
        <v>74</v>
      </c>
      <c r="G11" s="737" t="s">
        <v>75</v>
      </c>
      <c r="H11" s="737" t="s">
        <v>76</v>
      </c>
      <c r="I11" s="734" t="s">
        <v>77</v>
      </c>
      <c r="J11" s="734" t="s">
        <v>78</v>
      </c>
      <c r="K11" s="748" t="s">
        <v>79</v>
      </c>
      <c r="L11" s="610"/>
      <c r="M11" s="611"/>
      <c r="N11" s="611"/>
      <c r="O11" s="611"/>
      <c r="P11" s="611"/>
      <c r="Q11" s="767"/>
      <c r="R11" s="759"/>
      <c r="S11" s="760"/>
      <c r="T11" s="760"/>
      <c r="U11" s="760"/>
      <c r="V11" s="760"/>
      <c r="W11" s="768"/>
      <c r="X11" s="759"/>
      <c r="Y11" s="760"/>
      <c r="Z11" s="760"/>
      <c r="AA11" s="760"/>
      <c r="AB11" s="760"/>
      <c r="AC11" s="768"/>
      <c r="AD11" s="610"/>
      <c r="AE11" s="611"/>
      <c r="AF11" s="611"/>
      <c r="AG11" s="611"/>
      <c r="AH11" s="611"/>
      <c r="AI11" s="767"/>
      <c r="AJ11" s="610"/>
      <c r="AK11" s="611"/>
      <c r="AL11" s="611"/>
      <c r="AM11" s="611"/>
      <c r="AN11" s="611"/>
      <c r="AO11" s="767"/>
      <c r="AP11" s="795"/>
      <c r="AQ11" s="796"/>
      <c r="AR11" s="796"/>
      <c r="AS11" s="796"/>
      <c r="AT11" s="796"/>
      <c r="AU11" s="799"/>
      <c r="AV11" s="795"/>
      <c r="AW11" s="796"/>
      <c r="AX11" s="796"/>
      <c r="AY11" s="796"/>
      <c r="AZ11" s="796"/>
      <c r="BA11" s="799"/>
      <c r="BB11" s="795"/>
      <c r="BC11" s="796"/>
      <c r="BD11" s="796"/>
      <c r="BE11" s="796"/>
      <c r="BF11" s="796"/>
      <c r="BG11" s="799"/>
      <c r="BH11" s="814">
        <f>IF($A$1="补货",L11+R11+X11,L11)</f>
        <v>0</v>
      </c>
      <c r="BI11" s="641">
        <f>IF($A$1="补货",M11+S11+Y11,M11)</f>
        <v>0</v>
      </c>
      <c r="BJ11" s="641">
        <f>IF($A$1="补货",N11+T11+Z11,N11)</f>
        <v>0</v>
      </c>
      <c r="BK11" s="641">
        <f>IF($A$1="补货",O11+U11+AA11,O11)</f>
        <v>0</v>
      </c>
      <c r="BL11" s="641">
        <f>IF($A$1="补货",P11+V11+AB11,P11)</f>
        <v>0</v>
      </c>
      <c r="BM11" s="819">
        <f>IF($A$1="补货",Q11+W11+AC11,Q11)</f>
        <v>0</v>
      </c>
      <c r="BN11" s="779"/>
      <c r="BO11" s="780"/>
      <c r="BP11" s="780"/>
      <c r="BQ11" s="780"/>
      <c r="BR11" s="780"/>
      <c r="BS11" s="768"/>
      <c r="BT11" s="640">
        <f t="shared" si="2"/>
        <v>0</v>
      </c>
      <c r="BU11" s="648">
        <f t="shared" si="0"/>
        <v>0</v>
      </c>
      <c r="BV11" s="648">
        <f t="shared" si="0"/>
        <v>0</v>
      </c>
      <c r="BW11" s="648">
        <f t="shared" si="0"/>
        <v>0</v>
      </c>
      <c r="BX11" s="648">
        <f t="shared" si="0"/>
        <v>0</v>
      </c>
      <c r="BY11" s="830">
        <f t="shared" si="0"/>
        <v>0</v>
      </c>
      <c r="BZ11" s="823" t="str">
        <f t="shared" si="3"/>
        <v>-</v>
      </c>
      <c r="CA11" s="824" t="str">
        <f t="shared" si="1"/>
        <v>-</v>
      </c>
      <c r="CB11" s="824" t="str">
        <f t="shared" si="1"/>
        <v>-</v>
      </c>
      <c r="CC11" s="824" t="str">
        <f t="shared" si="1"/>
        <v>-</v>
      </c>
      <c r="CD11" s="824" t="str">
        <f t="shared" si="1"/>
        <v>-</v>
      </c>
      <c r="CE11" s="845" t="str">
        <f t="shared" si="1"/>
        <v>-</v>
      </c>
    </row>
    <row r="12" ht="60" customHeight="1" spans="2:83">
      <c r="B12" s="518"/>
      <c r="C12" s="518"/>
      <c r="D12" s="520" t="s">
        <v>37</v>
      </c>
      <c r="E12" s="521" t="s">
        <v>38</v>
      </c>
      <c r="F12" s="736" t="s">
        <v>80</v>
      </c>
      <c r="G12" s="736" t="s">
        <v>81</v>
      </c>
      <c r="H12" s="736" t="s">
        <v>82</v>
      </c>
      <c r="I12" s="743" t="s">
        <v>83</v>
      </c>
      <c r="J12" s="743" t="s">
        <v>84</v>
      </c>
      <c r="K12" s="749" t="s">
        <v>85</v>
      </c>
      <c r="L12" s="482"/>
      <c r="M12" s="745"/>
      <c r="N12" s="745"/>
      <c r="O12" s="745"/>
      <c r="P12" s="745"/>
      <c r="Q12" s="769"/>
      <c r="R12" s="770"/>
      <c r="S12" s="771"/>
      <c r="T12" s="771"/>
      <c r="U12" s="771"/>
      <c r="V12" s="771"/>
      <c r="W12" s="772"/>
      <c r="X12" s="770"/>
      <c r="Y12" s="771"/>
      <c r="Z12" s="771"/>
      <c r="AA12" s="771"/>
      <c r="AB12" s="771"/>
      <c r="AC12" s="772"/>
      <c r="AD12" s="482"/>
      <c r="AE12" s="745"/>
      <c r="AF12" s="745"/>
      <c r="AG12" s="745"/>
      <c r="AH12" s="745"/>
      <c r="AI12" s="769"/>
      <c r="AJ12" s="482"/>
      <c r="AK12" s="745"/>
      <c r="AL12" s="745"/>
      <c r="AM12" s="745"/>
      <c r="AN12" s="745"/>
      <c r="AO12" s="769"/>
      <c r="AP12" s="800"/>
      <c r="AQ12" s="801"/>
      <c r="AR12" s="801"/>
      <c r="AS12" s="801"/>
      <c r="AT12" s="801"/>
      <c r="AU12" s="802"/>
      <c r="AV12" s="800"/>
      <c r="AW12" s="801"/>
      <c r="AX12" s="801"/>
      <c r="AY12" s="801"/>
      <c r="AZ12" s="801"/>
      <c r="BA12" s="802"/>
      <c r="BB12" s="800"/>
      <c r="BC12" s="801"/>
      <c r="BD12" s="801"/>
      <c r="BE12" s="801"/>
      <c r="BF12" s="801"/>
      <c r="BG12" s="802"/>
      <c r="BH12" s="644">
        <f>IF($A$1="补货",L12+R12+X12,L12)</f>
        <v>0</v>
      </c>
      <c r="BI12" s="645">
        <f>IF($A$1="补货",M12+S12+Y12,M12)</f>
        <v>0</v>
      </c>
      <c r="BJ12" s="645">
        <f>IF($A$1="补货",N12+T12+Z12,N12)</f>
        <v>0</v>
      </c>
      <c r="BK12" s="645">
        <f>IF($A$1="补货",O12+U12+AA12,O12)</f>
        <v>0</v>
      </c>
      <c r="BL12" s="645">
        <f>IF($A$1="补货",P12+V12+AB12,P12)</f>
        <v>0</v>
      </c>
      <c r="BM12" s="820">
        <f>IF($A$1="补货",Q12+W12+AC12,Q12)</f>
        <v>0</v>
      </c>
      <c r="BN12" s="785"/>
      <c r="BO12" s="786"/>
      <c r="BP12" s="786"/>
      <c r="BQ12" s="786"/>
      <c r="BR12" s="786"/>
      <c r="BS12" s="772"/>
      <c r="BT12" s="647">
        <f t="shared" si="2"/>
        <v>0</v>
      </c>
      <c r="BU12" s="654">
        <f t="shared" si="0"/>
        <v>0</v>
      </c>
      <c r="BV12" s="654">
        <f t="shared" si="0"/>
        <v>0</v>
      </c>
      <c r="BW12" s="654">
        <f t="shared" si="0"/>
        <v>0</v>
      </c>
      <c r="BX12" s="654">
        <f t="shared" si="0"/>
        <v>0</v>
      </c>
      <c r="BY12" s="831">
        <f t="shared" si="0"/>
        <v>0</v>
      </c>
      <c r="BZ12" s="832" t="str">
        <f t="shared" si="3"/>
        <v>-</v>
      </c>
      <c r="CA12" s="833" t="str">
        <f t="shared" si="1"/>
        <v>-</v>
      </c>
      <c r="CB12" s="833" t="str">
        <f t="shared" si="1"/>
        <v>-</v>
      </c>
      <c r="CC12" s="833" t="str">
        <f t="shared" si="1"/>
        <v>-</v>
      </c>
      <c r="CD12" s="833" t="str">
        <f t="shared" si="1"/>
        <v>-</v>
      </c>
      <c r="CE12" s="846" t="str">
        <f t="shared" si="1"/>
        <v>-</v>
      </c>
    </row>
    <row r="13" ht="39.95" customHeight="1" spans="2:83">
      <c r="B13" s="529" t="s">
        <v>86</v>
      </c>
      <c r="C13" s="529"/>
      <c r="D13" s="520" t="s">
        <v>23</v>
      </c>
      <c r="E13" s="521" t="s">
        <v>24</v>
      </c>
      <c r="F13" s="737" t="s">
        <v>87</v>
      </c>
      <c r="G13" s="737" t="s">
        <v>88</v>
      </c>
      <c r="H13" s="737" t="s">
        <v>89</v>
      </c>
      <c r="I13" s="737" t="s">
        <v>90</v>
      </c>
      <c r="J13" s="737" t="s">
        <v>91</v>
      </c>
      <c r="K13" s="609"/>
      <c r="L13" s="610"/>
      <c r="M13" s="611"/>
      <c r="N13" s="611"/>
      <c r="O13" s="611"/>
      <c r="P13" s="611"/>
      <c r="Q13" s="625"/>
      <c r="R13" s="759"/>
      <c r="S13" s="760"/>
      <c r="T13" s="760"/>
      <c r="U13" s="760"/>
      <c r="V13" s="760"/>
      <c r="W13" s="626"/>
      <c r="X13" s="759"/>
      <c r="Y13" s="760"/>
      <c r="Z13" s="760"/>
      <c r="AA13" s="760"/>
      <c r="AB13" s="760"/>
      <c r="AC13" s="626"/>
      <c r="AD13" s="610"/>
      <c r="AE13" s="611"/>
      <c r="AF13" s="611"/>
      <c r="AG13" s="611"/>
      <c r="AH13" s="611"/>
      <c r="AI13" s="625"/>
      <c r="AJ13" s="610"/>
      <c r="AK13" s="611"/>
      <c r="AL13" s="611"/>
      <c r="AM13" s="792"/>
      <c r="AN13" s="792"/>
      <c r="AO13" s="625"/>
      <c r="AP13" s="795"/>
      <c r="AQ13" s="796"/>
      <c r="AR13" s="796"/>
      <c r="AS13" s="803"/>
      <c r="AT13" s="803"/>
      <c r="AU13" s="626"/>
      <c r="AV13" s="795"/>
      <c r="AW13" s="796"/>
      <c r="AX13" s="796"/>
      <c r="AY13" s="803"/>
      <c r="AZ13" s="803"/>
      <c r="BA13" s="626"/>
      <c r="BB13" s="795"/>
      <c r="BC13" s="796"/>
      <c r="BD13" s="796"/>
      <c r="BE13" s="796"/>
      <c r="BF13" s="796"/>
      <c r="BG13" s="626"/>
      <c r="BH13" s="814">
        <f>IF($A$1="补货",L13+R13+X13,L13)</f>
        <v>0</v>
      </c>
      <c r="BI13" s="641">
        <f>IF($A$1="补货",M13+S13+Y13,M13)</f>
        <v>0</v>
      </c>
      <c r="BJ13" s="641">
        <f>IF($A$1="补货",N13+T13+Z13,N13)</f>
        <v>0</v>
      </c>
      <c r="BK13" s="641">
        <f>IF($A$1="补货",O13+U13+AA13,O13)</f>
        <v>0</v>
      </c>
      <c r="BL13" s="641">
        <f>IF($A$1="补货",P13+V13+AB13,P13)</f>
        <v>0</v>
      </c>
      <c r="BM13" s="626"/>
      <c r="BN13" s="779"/>
      <c r="BO13" s="780"/>
      <c r="BP13" s="780"/>
      <c r="BQ13" s="780"/>
      <c r="BR13" s="780"/>
      <c r="BS13" s="626"/>
      <c r="BT13" s="640">
        <f t="shared" si="2"/>
        <v>0</v>
      </c>
      <c r="BU13" s="648">
        <f t="shared" si="0"/>
        <v>0</v>
      </c>
      <c r="BV13" s="648">
        <f t="shared" si="0"/>
        <v>0</v>
      </c>
      <c r="BW13" s="648">
        <f t="shared" ref="BW13:BW15" si="4">BK13+BQ13</f>
        <v>0</v>
      </c>
      <c r="BX13" s="648">
        <f t="shared" ref="BX13:BX15" si="5">BL13+BR13</f>
        <v>0</v>
      </c>
      <c r="BY13" s="626"/>
      <c r="BZ13" s="823" t="str">
        <f t="shared" si="3"/>
        <v>-</v>
      </c>
      <c r="CA13" s="824" t="str">
        <f t="shared" si="1"/>
        <v>-</v>
      </c>
      <c r="CB13" s="824" t="str">
        <f t="shared" si="1"/>
        <v>-</v>
      </c>
      <c r="CC13" s="824" t="str">
        <f t="shared" ref="CC13:CC15" si="6">IF(BE13&lt;&gt;0,BW13/BE13*7,"-")</f>
        <v>-</v>
      </c>
      <c r="CD13" s="824" t="str">
        <f t="shared" ref="CD13:CD15" si="7">IF(BF13&lt;&gt;0,BX13/BF13*7,"-")</f>
        <v>-</v>
      </c>
      <c r="CE13" s="842" t="str">
        <f t="shared" si="1"/>
        <v>-</v>
      </c>
    </row>
    <row r="14" ht="39.95" customHeight="1" spans="2:83">
      <c r="B14" s="518"/>
      <c r="C14" s="518"/>
      <c r="D14" s="520" t="s">
        <v>30</v>
      </c>
      <c r="E14" s="521" t="s">
        <v>31</v>
      </c>
      <c r="F14" s="738" t="s">
        <v>92</v>
      </c>
      <c r="G14" s="738" t="s">
        <v>93</v>
      </c>
      <c r="H14" s="738" t="s">
        <v>94</v>
      </c>
      <c r="I14" s="738" t="s">
        <v>95</v>
      </c>
      <c r="J14" s="738" t="s">
        <v>96</v>
      </c>
      <c r="K14" s="746"/>
      <c r="L14" s="473"/>
      <c r="M14" s="742"/>
      <c r="N14" s="742"/>
      <c r="O14" s="742"/>
      <c r="P14" s="742"/>
      <c r="Q14" s="627"/>
      <c r="R14" s="766"/>
      <c r="S14" s="762"/>
      <c r="T14" s="762"/>
      <c r="U14" s="762"/>
      <c r="V14" s="762"/>
      <c r="W14" s="628"/>
      <c r="X14" s="766"/>
      <c r="Y14" s="762"/>
      <c r="Z14" s="762"/>
      <c r="AA14" s="762"/>
      <c r="AB14" s="762"/>
      <c r="AC14" s="628"/>
      <c r="AD14" s="473"/>
      <c r="AE14" s="742"/>
      <c r="AF14" s="742"/>
      <c r="AG14" s="742"/>
      <c r="AH14" s="742"/>
      <c r="AI14" s="627"/>
      <c r="AJ14" s="473"/>
      <c r="AK14" s="742"/>
      <c r="AL14" s="742"/>
      <c r="AM14" s="793"/>
      <c r="AN14" s="793"/>
      <c r="AO14" s="627"/>
      <c r="AP14" s="475"/>
      <c r="AQ14" s="638"/>
      <c r="AR14" s="638"/>
      <c r="AS14" s="804"/>
      <c r="AT14" s="804"/>
      <c r="AU14" s="628"/>
      <c r="AV14" s="475"/>
      <c r="AW14" s="638"/>
      <c r="AX14" s="638"/>
      <c r="AY14" s="804"/>
      <c r="AZ14" s="804"/>
      <c r="BA14" s="628"/>
      <c r="BB14" s="475"/>
      <c r="BC14" s="638"/>
      <c r="BD14" s="638"/>
      <c r="BE14" s="638"/>
      <c r="BF14" s="638"/>
      <c r="BG14" s="628"/>
      <c r="BH14" s="493">
        <f>IF($A$1="补货",L14+R14+X14,L14)</f>
        <v>0</v>
      </c>
      <c r="BI14" s="811">
        <f>IF($A$1="补货",M14+S14+Y14,M14)</f>
        <v>0</v>
      </c>
      <c r="BJ14" s="811">
        <f>IF($A$1="补货",N14+T14+Z14,N14)</f>
        <v>0</v>
      </c>
      <c r="BK14" s="811">
        <f>IF($A$1="补货",O14+U14+AA14,O14)</f>
        <v>0</v>
      </c>
      <c r="BL14" s="811">
        <f>IF($A$1="补货",P14+V14+AB14,P14)</f>
        <v>0</v>
      </c>
      <c r="BM14" s="628"/>
      <c r="BN14" s="474"/>
      <c r="BO14" s="448"/>
      <c r="BP14" s="448"/>
      <c r="BQ14" s="448"/>
      <c r="BR14" s="448"/>
      <c r="BS14" s="628"/>
      <c r="BT14" s="494">
        <f t="shared" si="2"/>
        <v>0</v>
      </c>
      <c r="BU14" s="825">
        <f t="shared" si="0"/>
        <v>0</v>
      </c>
      <c r="BV14" s="825">
        <f t="shared" si="0"/>
        <v>0</v>
      </c>
      <c r="BW14" s="825">
        <f t="shared" si="4"/>
        <v>0</v>
      </c>
      <c r="BX14" s="825">
        <f t="shared" si="5"/>
        <v>0</v>
      </c>
      <c r="BY14" s="628"/>
      <c r="BZ14" s="652" t="str">
        <f t="shared" si="3"/>
        <v>-</v>
      </c>
      <c r="CA14" s="653" t="str">
        <f t="shared" si="1"/>
        <v>-</v>
      </c>
      <c r="CB14" s="653" t="str">
        <f t="shared" si="1"/>
        <v>-</v>
      </c>
      <c r="CC14" s="653" t="str">
        <f t="shared" si="6"/>
        <v>-</v>
      </c>
      <c r="CD14" s="653" t="str">
        <f t="shared" si="7"/>
        <v>-</v>
      </c>
      <c r="CE14" s="843" t="str">
        <f t="shared" si="1"/>
        <v>-</v>
      </c>
    </row>
    <row r="15" ht="39.95" customHeight="1" spans="2:83">
      <c r="B15" s="532"/>
      <c r="C15" s="532"/>
      <c r="D15" s="520" t="s">
        <v>37</v>
      </c>
      <c r="E15" s="521" t="s">
        <v>38</v>
      </c>
      <c r="F15" s="736" t="s">
        <v>97</v>
      </c>
      <c r="G15" s="736" t="s">
        <v>98</v>
      </c>
      <c r="H15" s="736" t="s">
        <v>99</v>
      </c>
      <c r="I15" s="736" t="s">
        <v>100</v>
      </c>
      <c r="J15" s="736" t="s">
        <v>101</v>
      </c>
      <c r="K15" s="747"/>
      <c r="L15" s="482"/>
      <c r="M15" s="745"/>
      <c r="N15" s="745"/>
      <c r="O15" s="745"/>
      <c r="P15" s="745"/>
      <c r="Q15" s="629"/>
      <c r="R15" s="764"/>
      <c r="S15" s="765"/>
      <c r="T15" s="765"/>
      <c r="U15" s="765"/>
      <c r="V15" s="765"/>
      <c r="W15" s="630"/>
      <c r="X15" s="764"/>
      <c r="Y15" s="765"/>
      <c r="Z15" s="765"/>
      <c r="AA15" s="765"/>
      <c r="AB15" s="765"/>
      <c r="AC15" s="630"/>
      <c r="AD15" s="482"/>
      <c r="AE15" s="745"/>
      <c r="AF15" s="745"/>
      <c r="AG15" s="745"/>
      <c r="AH15" s="745"/>
      <c r="AI15" s="629"/>
      <c r="AJ15" s="482"/>
      <c r="AK15" s="745"/>
      <c r="AL15" s="745"/>
      <c r="AM15" s="794"/>
      <c r="AN15" s="794"/>
      <c r="AO15" s="629"/>
      <c r="AP15" s="484"/>
      <c r="AQ15" s="639"/>
      <c r="AR15" s="639"/>
      <c r="AS15" s="805"/>
      <c r="AT15" s="805"/>
      <c r="AU15" s="630"/>
      <c r="AV15" s="484"/>
      <c r="AW15" s="639"/>
      <c r="AX15" s="639"/>
      <c r="AY15" s="805"/>
      <c r="AZ15" s="805"/>
      <c r="BA15" s="630"/>
      <c r="BB15" s="484"/>
      <c r="BC15" s="639"/>
      <c r="BD15" s="639"/>
      <c r="BE15" s="639"/>
      <c r="BF15" s="639"/>
      <c r="BG15" s="630"/>
      <c r="BH15" s="502">
        <f>IF($A$1="补货",L15+R15+X15,L15)</f>
        <v>0</v>
      </c>
      <c r="BI15" s="813">
        <f>IF($A$1="补货",M15+S15+Y15,M15)</f>
        <v>0</v>
      </c>
      <c r="BJ15" s="813">
        <f>IF($A$1="补货",N15+T15+Z15,N15)</f>
        <v>0</v>
      </c>
      <c r="BK15" s="813">
        <f>IF($A$1="补货",O15+U15+AA15,O15)</f>
        <v>0</v>
      </c>
      <c r="BL15" s="813">
        <f>IF($A$1="补货",P15+V15+AB15,P15)</f>
        <v>0</v>
      </c>
      <c r="BM15" s="630"/>
      <c r="BN15" s="483"/>
      <c r="BO15" s="457"/>
      <c r="BP15" s="457"/>
      <c r="BQ15" s="457"/>
      <c r="BR15" s="457"/>
      <c r="BS15" s="630"/>
      <c r="BT15" s="503">
        <f t="shared" si="2"/>
        <v>0</v>
      </c>
      <c r="BU15" s="829">
        <f t="shared" si="0"/>
        <v>0</v>
      </c>
      <c r="BV15" s="829">
        <f t="shared" si="0"/>
        <v>0</v>
      </c>
      <c r="BW15" s="829">
        <f t="shared" si="4"/>
        <v>0</v>
      </c>
      <c r="BX15" s="829">
        <f t="shared" si="5"/>
        <v>0</v>
      </c>
      <c r="BY15" s="630"/>
      <c r="BZ15" s="655" t="str">
        <f t="shared" si="3"/>
        <v>-</v>
      </c>
      <c r="CA15" s="656" t="str">
        <f t="shared" si="1"/>
        <v>-</v>
      </c>
      <c r="CB15" s="656" t="str">
        <f t="shared" si="1"/>
        <v>-</v>
      </c>
      <c r="CC15" s="656" t="str">
        <f t="shared" si="6"/>
        <v>-</v>
      </c>
      <c r="CD15" s="656" t="str">
        <f t="shared" si="7"/>
        <v>-</v>
      </c>
      <c r="CE15" s="844" t="str">
        <f t="shared" si="1"/>
        <v>-</v>
      </c>
    </row>
    <row r="16" ht="39.95" customHeight="1" spans="2:83">
      <c r="B16" s="529" t="s">
        <v>102</v>
      </c>
      <c r="C16" s="529"/>
      <c r="D16" s="520" t="s">
        <v>23</v>
      </c>
      <c r="E16" s="521" t="s">
        <v>24</v>
      </c>
      <c r="F16" s="737" t="s">
        <v>103</v>
      </c>
      <c r="G16" s="737" t="s">
        <v>104</v>
      </c>
      <c r="H16" s="737" t="s">
        <v>105</v>
      </c>
      <c r="I16" s="737" t="s">
        <v>106</v>
      </c>
      <c r="J16" s="737" t="s">
        <v>107</v>
      </c>
      <c r="K16" s="609"/>
      <c r="L16" s="610"/>
      <c r="M16" s="611"/>
      <c r="N16" s="611"/>
      <c r="O16" s="611"/>
      <c r="P16" s="611"/>
      <c r="Q16" s="625"/>
      <c r="R16" s="759"/>
      <c r="S16" s="760"/>
      <c r="T16" s="760"/>
      <c r="U16" s="760"/>
      <c r="V16" s="760"/>
      <c r="W16" s="626"/>
      <c r="X16" s="759"/>
      <c r="Y16" s="760"/>
      <c r="Z16" s="760"/>
      <c r="AA16" s="760"/>
      <c r="AB16" s="760"/>
      <c r="AC16" s="626"/>
      <c r="AD16" s="610"/>
      <c r="AE16" s="611"/>
      <c r="AF16" s="611"/>
      <c r="AG16" s="611"/>
      <c r="AH16" s="611"/>
      <c r="AI16" s="625"/>
      <c r="AJ16" s="610"/>
      <c r="AK16" s="611"/>
      <c r="AL16" s="611"/>
      <c r="AM16" s="611"/>
      <c r="AN16" s="611"/>
      <c r="AO16" s="625"/>
      <c r="AP16" s="795"/>
      <c r="AQ16" s="796"/>
      <c r="AR16" s="796"/>
      <c r="AS16" s="796"/>
      <c r="AT16" s="796"/>
      <c r="AU16" s="626"/>
      <c r="AV16" s="795"/>
      <c r="AW16" s="796"/>
      <c r="AX16" s="796"/>
      <c r="AY16" s="796"/>
      <c r="AZ16" s="796"/>
      <c r="BA16" s="626"/>
      <c r="BB16" s="795"/>
      <c r="BC16" s="796"/>
      <c r="BD16" s="796"/>
      <c r="BE16" s="796"/>
      <c r="BF16" s="796"/>
      <c r="BG16" s="626"/>
      <c r="BH16" s="640">
        <f>IF($A$1="补货",L16+R16+X16,L16)</f>
        <v>0</v>
      </c>
      <c r="BI16" s="641">
        <f>IF($A$1="补货",M16+S16+Y16,M16)</f>
        <v>0</v>
      </c>
      <c r="BJ16" s="641">
        <f>IF($A$1="补货",N16+T16+Z16,N16)</f>
        <v>0</v>
      </c>
      <c r="BK16" s="641">
        <f>IF($A$1="补货",O16+U16+AA16,O16)</f>
        <v>0</v>
      </c>
      <c r="BL16" s="641">
        <f>IF($A$1="补货",P16+V16+AB16,P16)</f>
        <v>0</v>
      </c>
      <c r="BM16" s="626"/>
      <c r="BN16" s="779"/>
      <c r="BO16" s="780"/>
      <c r="BP16" s="780"/>
      <c r="BQ16" s="780"/>
      <c r="BR16" s="780"/>
      <c r="BS16" s="626"/>
      <c r="BT16" s="640">
        <f t="shared" si="2"/>
        <v>0</v>
      </c>
      <c r="BU16" s="648">
        <f t="shared" si="0"/>
        <v>0</v>
      </c>
      <c r="BV16" s="648">
        <f t="shared" si="0"/>
        <v>0</v>
      </c>
      <c r="BW16" s="648">
        <f t="shared" si="0"/>
        <v>0</v>
      </c>
      <c r="BX16" s="648">
        <f t="shared" si="0"/>
        <v>0</v>
      </c>
      <c r="BY16" s="626"/>
      <c r="BZ16" s="823" t="str">
        <f t="shared" si="3"/>
        <v>-</v>
      </c>
      <c r="CA16" s="824" t="str">
        <f t="shared" si="1"/>
        <v>-</v>
      </c>
      <c r="CB16" s="824" t="str">
        <f t="shared" si="1"/>
        <v>-</v>
      </c>
      <c r="CC16" s="824" t="str">
        <f t="shared" si="1"/>
        <v>-</v>
      </c>
      <c r="CD16" s="824" t="str">
        <f t="shared" si="1"/>
        <v>-</v>
      </c>
      <c r="CE16" s="842" t="str">
        <f t="shared" si="1"/>
        <v>-</v>
      </c>
    </row>
    <row r="17" ht="39.95" customHeight="1" spans="2:83">
      <c r="B17" s="518"/>
      <c r="C17" s="518"/>
      <c r="D17" s="520" t="s">
        <v>37</v>
      </c>
      <c r="E17" s="521" t="s">
        <v>38</v>
      </c>
      <c r="F17" s="738" t="s">
        <v>108</v>
      </c>
      <c r="G17" s="738" t="s">
        <v>109</v>
      </c>
      <c r="H17" s="738" t="s">
        <v>110</v>
      </c>
      <c r="I17" s="738" t="s">
        <v>111</v>
      </c>
      <c r="J17" s="738" t="s">
        <v>112</v>
      </c>
      <c r="K17" s="746"/>
      <c r="L17" s="473"/>
      <c r="M17" s="742"/>
      <c r="N17" s="742"/>
      <c r="O17" s="742"/>
      <c r="P17" s="742"/>
      <c r="Q17" s="627"/>
      <c r="R17" s="766"/>
      <c r="S17" s="762"/>
      <c r="T17" s="762"/>
      <c r="U17" s="762"/>
      <c r="V17" s="762"/>
      <c r="W17" s="628"/>
      <c r="X17" s="766"/>
      <c r="Y17" s="762"/>
      <c r="Z17" s="762"/>
      <c r="AA17" s="762"/>
      <c r="AB17" s="762"/>
      <c r="AC17" s="628"/>
      <c r="AD17" s="473"/>
      <c r="AE17" s="742"/>
      <c r="AF17" s="742"/>
      <c r="AG17" s="742"/>
      <c r="AH17" s="742"/>
      <c r="AI17" s="627"/>
      <c r="AJ17" s="473"/>
      <c r="AK17" s="742"/>
      <c r="AL17" s="742"/>
      <c r="AM17" s="742"/>
      <c r="AN17" s="742"/>
      <c r="AO17" s="627"/>
      <c r="AP17" s="475"/>
      <c r="AQ17" s="638"/>
      <c r="AR17" s="638"/>
      <c r="AS17" s="638"/>
      <c r="AT17" s="638"/>
      <c r="AU17" s="628"/>
      <c r="AV17" s="475"/>
      <c r="AW17" s="638"/>
      <c r="AX17" s="638"/>
      <c r="AY17" s="638"/>
      <c r="AZ17" s="638"/>
      <c r="BA17" s="628"/>
      <c r="BB17" s="475"/>
      <c r="BC17" s="638"/>
      <c r="BD17" s="638"/>
      <c r="BE17" s="638"/>
      <c r="BF17" s="638"/>
      <c r="BG17" s="628"/>
      <c r="BH17" s="493">
        <f>IF($A$1="补货",L17+R17+X17,L17)</f>
        <v>0</v>
      </c>
      <c r="BI17" s="811">
        <f>IF($A$1="补货",M17+S17+Y17,M17)</f>
        <v>0</v>
      </c>
      <c r="BJ17" s="811">
        <f>IF($A$1="补货",N17+T17+Z17,N17)</f>
        <v>0</v>
      </c>
      <c r="BK17" s="811">
        <f>IF($A$1="补货",O17+U17+AA17,O17)</f>
        <v>0</v>
      </c>
      <c r="BL17" s="811">
        <f>IF($A$1="补货",P17+V17+AB17,P17)</f>
        <v>0</v>
      </c>
      <c r="BM17" s="628"/>
      <c r="BN17" s="474"/>
      <c r="BO17" s="448"/>
      <c r="BP17" s="448"/>
      <c r="BQ17" s="448"/>
      <c r="BR17" s="448"/>
      <c r="BS17" s="628"/>
      <c r="BT17" s="494">
        <f t="shared" si="2"/>
        <v>0</v>
      </c>
      <c r="BU17" s="825">
        <f t="shared" si="0"/>
        <v>0</v>
      </c>
      <c r="BV17" s="825">
        <f t="shared" si="0"/>
        <v>0</v>
      </c>
      <c r="BW17" s="825">
        <f t="shared" si="0"/>
        <v>0</v>
      </c>
      <c r="BX17" s="825">
        <f t="shared" si="0"/>
        <v>0</v>
      </c>
      <c r="BY17" s="628"/>
      <c r="BZ17" s="652" t="str">
        <f t="shared" si="3"/>
        <v>-</v>
      </c>
      <c r="CA17" s="653" t="str">
        <f t="shared" si="1"/>
        <v>-</v>
      </c>
      <c r="CB17" s="653" t="str">
        <f t="shared" si="1"/>
        <v>-</v>
      </c>
      <c r="CC17" s="653" t="str">
        <f t="shared" si="1"/>
        <v>-</v>
      </c>
      <c r="CD17" s="653" t="str">
        <f t="shared" si="1"/>
        <v>-</v>
      </c>
      <c r="CE17" s="843" t="str">
        <f t="shared" si="1"/>
        <v>-</v>
      </c>
    </row>
    <row r="18" ht="39.95" customHeight="1" spans="2:83">
      <c r="B18" s="532"/>
      <c r="C18" s="532"/>
      <c r="D18" s="520" t="s">
        <v>30</v>
      </c>
      <c r="E18" s="521" t="s">
        <v>31</v>
      </c>
      <c r="F18" s="736" t="s">
        <v>113</v>
      </c>
      <c r="G18" s="736" t="s">
        <v>114</v>
      </c>
      <c r="H18" s="736" t="s">
        <v>115</v>
      </c>
      <c r="I18" s="736" t="s">
        <v>116</v>
      </c>
      <c r="J18" s="736" t="s">
        <v>117</v>
      </c>
      <c r="K18" s="747"/>
      <c r="L18" s="476"/>
      <c r="M18" s="750"/>
      <c r="N18" s="750"/>
      <c r="O18" s="750"/>
      <c r="P18" s="750"/>
      <c r="Q18" s="773"/>
      <c r="R18" s="774"/>
      <c r="S18" s="775"/>
      <c r="T18" s="775"/>
      <c r="U18" s="775"/>
      <c r="V18" s="775"/>
      <c r="W18" s="776"/>
      <c r="X18" s="774"/>
      <c r="Y18" s="775"/>
      <c r="Z18" s="775"/>
      <c r="AA18" s="775"/>
      <c r="AB18" s="775"/>
      <c r="AC18" s="776"/>
      <c r="AD18" s="476"/>
      <c r="AE18" s="750"/>
      <c r="AF18" s="750"/>
      <c r="AG18" s="750"/>
      <c r="AH18" s="750"/>
      <c r="AI18" s="773"/>
      <c r="AJ18" s="476"/>
      <c r="AK18" s="750"/>
      <c r="AL18" s="750"/>
      <c r="AM18" s="750"/>
      <c r="AN18" s="750"/>
      <c r="AO18" s="773"/>
      <c r="AP18" s="478"/>
      <c r="AQ18" s="806"/>
      <c r="AR18" s="806"/>
      <c r="AS18" s="806"/>
      <c r="AT18" s="806"/>
      <c r="AU18" s="776"/>
      <c r="AV18" s="478"/>
      <c r="AW18" s="806"/>
      <c r="AX18" s="806"/>
      <c r="AY18" s="806"/>
      <c r="AZ18" s="806"/>
      <c r="BA18" s="776"/>
      <c r="BB18" s="478"/>
      <c r="BC18" s="806"/>
      <c r="BD18" s="806"/>
      <c r="BE18" s="806"/>
      <c r="BF18" s="806"/>
      <c r="BG18" s="776"/>
      <c r="BH18" s="496">
        <f>IF($A$1="补货",L18+R18+X18,L18)</f>
        <v>0</v>
      </c>
      <c r="BI18" s="815">
        <f>IF($A$1="补货",M18+S18+Y18,M18)</f>
        <v>0</v>
      </c>
      <c r="BJ18" s="815">
        <f>IF($A$1="补货",N18+T18+Z18,N18)</f>
        <v>0</v>
      </c>
      <c r="BK18" s="815">
        <f>IF($A$1="补货",O18+U18+AA18,O18)</f>
        <v>0</v>
      </c>
      <c r="BL18" s="815">
        <f>IF($A$1="补货",P18+V18+AB18,P18)</f>
        <v>0</v>
      </c>
      <c r="BM18" s="776"/>
      <c r="BN18" s="477"/>
      <c r="BO18" s="451"/>
      <c r="BP18" s="451"/>
      <c r="BQ18" s="451"/>
      <c r="BR18" s="451"/>
      <c r="BS18" s="776"/>
      <c r="BT18" s="497">
        <f t="shared" si="2"/>
        <v>0</v>
      </c>
      <c r="BU18" s="834">
        <f t="shared" si="0"/>
        <v>0</v>
      </c>
      <c r="BV18" s="834">
        <f t="shared" si="0"/>
        <v>0</v>
      </c>
      <c r="BW18" s="834">
        <f t="shared" si="0"/>
        <v>0</v>
      </c>
      <c r="BX18" s="834">
        <f t="shared" si="0"/>
        <v>0</v>
      </c>
      <c r="BY18" s="776"/>
      <c r="BZ18" s="835" t="str">
        <f t="shared" si="3"/>
        <v>-</v>
      </c>
      <c r="CA18" s="836" t="str">
        <f t="shared" si="1"/>
        <v>-</v>
      </c>
      <c r="CB18" s="836" t="str">
        <f t="shared" si="1"/>
        <v>-</v>
      </c>
      <c r="CC18" s="836" t="str">
        <f t="shared" si="1"/>
        <v>-</v>
      </c>
      <c r="CD18" s="836" t="str">
        <f t="shared" si="1"/>
        <v>-</v>
      </c>
      <c r="CE18" s="847" t="str">
        <f t="shared" si="1"/>
        <v>-</v>
      </c>
    </row>
    <row r="19" ht="39.95" customHeight="1" spans="2:83">
      <c r="B19" s="529" t="s">
        <v>118</v>
      </c>
      <c r="C19" s="529"/>
      <c r="D19" s="520" t="s">
        <v>23</v>
      </c>
      <c r="E19" s="521" t="s">
        <v>24</v>
      </c>
      <c r="F19" s="737" t="s">
        <v>119</v>
      </c>
      <c r="G19" s="737" t="s">
        <v>120</v>
      </c>
      <c r="H19" s="737" t="s">
        <v>121</v>
      </c>
      <c r="I19" s="737" t="s">
        <v>122</v>
      </c>
      <c r="J19" s="737" t="s">
        <v>123</v>
      </c>
      <c r="K19" s="609"/>
      <c r="L19" s="610"/>
      <c r="M19" s="611"/>
      <c r="N19" s="611"/>
      <c r="O19" s="611"/>
      <c r="P19" s="611"/>
      <c r="Q19" s="625"/>
      <c r="R19" s="759"/>
      <c r="S19" s="760"/>
      <c r="T19" s="760"/>
      <c r="U19" s="760"/>
      <c r="V19" s="760"/>
      <c r="W19" s="626"/>
      <c r="X19" s="759"/>
      <c r="Y19" s="760"/>
      <c r="Z19" s="760"/>
      <c r="AA19" s="760"/>
      <c r="AB19" s="760"/>
      <c r="AC19" s="626"/>
      <c r="AD19" s="610"/>
      <c r="AE19" s="611"/>
      <c r="AF19" s="611"/>
      <c r="AG19" s="611"/>
      <c r="AH19" s="611"/>
      <c r="AI19" s="625"/>
      <c r="AJ19" s="610"/>
      <c r="AK19" s="611"/>
      <c r="AL19" s="611"/>
      <c r="AM19" s="611"/>
      <c r="AN19" s="611"/>
      <c r="AO19" s="625"/>
      <c r="AP19" s="795"/>
      <c r="AQ19" s="796"/>
      <c r="AR19" s="796"/>
      <c r="AS19" s="796"/>
      <c r="AT19" s="796"/>
      <c r="AU19" s="626"/>
      <c r="AV19" s="795"/>
      <c r="AW19" s="796"/>
      <c r="AX19" s="796"/>
      <c r="AY19" s="796"/>
      <c r="AZ19" s="796"/>
      <c r="BA19" s="626"/>
      <c r="BB19" s="795"/>
      <c r="BC19" s="796"/>
      <c r="BD19" s="796"/>
      <c r="BE19" s="796"/>
      <c r="BF19" s="796"/>
      <c r="BG19" s="626"/>
      <c r="BH19" s="640">
        <f>IF($A$1="补货",L19+R19+X19,L19)</f>
        <v>0</v>
      </c>
      <c r="BI19" s="641">
        <f>IF($A$1="补货",M19+S19+Y19,M19)</f>
        <v>0</v>
      </c>
      <c r="BJ19" s="641">
        <f>IF($A$1="补货",N19+T19+Z19,N19)</f>
        <v>0</v>
      </c>
      <c r="BK19" s="641">
        <f>IF($A$1="补货",O19+U19+AA19,O19)</f>
        <v>0</v>
      </c>
      <c r="BL19" s="641">
        <f>IF($A$1="补货",P19+V19+AB19,P19)</f>
        <v>0</v>
      </c>
      <c r="BM19" s="626"/>
      <c r="BN19" s="779"/>
      <c r="BO19" s="780"/>
      <c r="BP19" s="780"/>
      <c r="BQ19" s="780"/>
      <c r="BR19" s="780"/>
      <c r="BS19" s="626"/>
      <c r="BT19" s="640">
        <f t="shared" si="2"/>
        <v>0</v>
      </c>
      <c r="BU19" s="648">
        <f t="shared" si="0"/>
        <v>0</v>
      </c>
      <c r="BV19" s="648">
        <f t="shared" si="0"/>
        <v>0</v>
      </c>
      <c r="BW19" s="648">
        <f t="shared" si="0"/>
        <v>0</v>
      </c>
      <c r="BX19" s="648">
        <f t="shared" si="0"/>
        <v>0</v>
      </c>
      <c r="BY19" s="626"/>
      <c r="BZ19" s="823" t="str">
        <f t="shared" si="3"/>
        <v>-</v>
      </c>
      <c r="CA19" s="824" t="str">
        <f t="shared" si="1"/>
        <v>-</v>
      </c>
      <c r="CB19" s="824" t="str">
        <f t="shared" si="1"/>
        <v>-</v>
      </c>
      <c r="CC19" s="824" t="str">
        <f t="shared" si="1"/>
        <v>-</v>
      </c>
      <c r="CD19" s="824" t="str">
        <f t="shared" si="1"/>
        <v>-</v>
      </c>
      <c r="CE19" s="842" t="str">
        <f t="shared" si="1"/>
        <v>-</v>
      </c>
    </row>
    <row r="20" ht="39.95" customHeight="1" spans="2:83">
      <c r="B20" s="518"/>
      <c r="C20" s="518"/>
      <c r="D20" s="520" t="s">
        <v>30</v>
      </c>
      <c r="E20" s="521" t="s">
        <v>31</v>
      </c>
      <c r="F20" s="738" t="s">
        <v>124</v>
      </c>
      <c r="G20" s="738" t="s">
        <v>125</v>
      </c>
      <c r="H20" s="738" t="s">
        <v>126</v>
      </c>
      <c r="I20" s="738" t="s">
        <v>127</v>
      </c>
      <c r="J20" s="738" t="s">
        <v>128</v>
      </c>
      <c r="K20" s="746"/>
      <c r="L20" s="473"/>
      <c r="M20" s="742"/>
      <c r="N20" s="742"/>
      <c r="O20" s="742"/>
      <c r="P20" s="742"/>
      <c r="Q20" s="627"/>
      <c r="R20" s="761"/>
      <c r="S20" s="777"/>
      <c r="T20" s="777"/>
      <c r="U20" s="777"/>
      <c r="V20" s="777"/>
      <c r="W20" s="628"/>
      <c r="X20" s="761"/>
      <c r="Y20" s="777"/>
      <c r="Z20" s="777"/>
      <c r="AA20" s="777"/>
      <c r="AB20" s="777"/>
      <c r="AC20" s="628"/>
      <c r="AD20" s="473"/>
      <c r="AE20" s="742"/>
      <c r="AF20" s="742"/>
      <c r="AG20" s="742"/>
      <c r="AH20" s="742"/>
      <c r="AI20" s="627"/>
      <c r="AJ20" s="473"/>
      <c r="AK20" s="742"/>
      <c r="AL20" s="742"/>
      <c r="AM20" s="742"/>
      <c r="AN20" s="742"/>
      <c r="AO20" s="627"/>
      <c r="AP20" s="797"/>
      <c r="AQ20" s="807"/>
      <c r="AR20" s="807"/>
      <c r="AS20" s="807"/>
      <c r="AT20" s="807"/>
      <c r="AU20" s="628"/>
      <c r="AV20" s="797"/>
      <c r="AW20" s="807"/>
      <c r="AX20" s="807"/>
      <c r="AY20" s="807"/>
      <c r="AZ20" s="807"/>
      <c r="BA20" s="628"/>
      <c r="BB20" s="797"/>
      <c r="BC20" s="807"/>
      <c r="BD20" s="807"/>
      <c r="BE20" s="807"/>
      <c r="BF20" s="807"/>
      <c r="BG20" s="628"/>
      <c r="BH20" s="642">
        <f>IF($A$1="补货",L20+R20+X20,L20)</f>
        <v>0</v>
      </c>
      <c r="BI20" s="643">
        <f>IF($A$1="补货",M20+S20+Y20,M20)</f>
        <v>0</v>
      </c>
      <c r="BJ20" s="643">
        <f>IF($A$1="补货",N20+T20+Z20,N20)</f>
        <v>0</v>
      </c>
      <c r="BK20" s="643">
        <f>IF($A$1="补货",O20+U20+AA20,O20)</f>
        <v>0</v>
      </c>
      <c r="BL20" s="643">
        <f>IF($A$1="补货",P20+V20+AB20,P20)</f>
        <v>0</v>
      </c>
      <c r="BM20" s="628"/>
      <c r="BN20" s="782"/>
      <c r="BO20" s="783"/>
      <c r="BP20" s="783"/>
      <c r="BQ20" s="783"/>
      <c r="BR20" s="783"/>
      <c r="BS20" s="628"/>
      <c r="BT20" s="646">
        <f t="shared" si="2"/>
        <v>0</v>
      </c>
      <c r="BU20" s="651">
        <f t="shared" si="2"/>
        <v>0</v>
      </c>
      <c r="BV20" s="651">
        <f t="shared" si="2"/>
        <v>0</v>
      </c>
      <c r="BW20" s="651">
        <f t="shared" si="2"/>
        <v>0</v>
      </c>
      <c r="BX20" s="651">
        <f t="shared" si="2"/>
        <v>0</v>
      </c>
      <c r="BY20" s="628"/>
      <c r="BZ20" s="827" t="str">
        <f t="shared" si="3"/>
        <v>-</v>
      </c>
      <c r="CA20" s="837" t="str">
        <f t="shared" si="3"/>
        <v>-</v>
      </c>
      <c r="CB20" s="837" t="str">
        <f t="shared" si="3"/>
        <v>-</v>
      </c>
      <c r="CC20" s="837" t="str">
        <f t="shared" si="3"/>
        <v>-</v>
      </c>
      <c r="CD20" s="837" t="str">
        <f t="shared" si="3"/>
        <v>-</v>
      </c>
      <c r="CE20" s="843" t="str">
        <f t="shared" si="3"/>
        <v>-</v>
      </c>
    </row>
    <row r="21" ht="39.95" customHeight="1" spans="2:83">
      <c r="B21" s="532"/>
      <c r="C21" s="532"/>
      <c r="D21" s="520" t="s">
        <v>129</v>
      </c>
      <c r="E21" s="521" t="s">
        <v>130</v>
      </c>
      <c r="F21" s="736" t="s">
        <v>131</v>
      </c>
      <c r="G21" s="736" t="s">
        <v>132</v>
      </c>
      <c r="H21" s="736" t="s">
        <v>133</v>
      </c>
      <c r="I21" s="736" t="s">
        <v>134</v>
      </c>
      <c r="J21" s="736" t="s">
        <v>135</v>
      </c>
      <c r="K21" s="747"/>
      <c r="L21" s="482"/>
      <c r="M21" s="745"/>
      <c r="N21" s="745"/>
      <c r="O21" s="745"/>
      <c r="P21" s="745"/>
      <c r="Q21" s="629"/>
      <c r="R21" s="770"/>
      <c r="S21" s="771"/>
      <c r="T21" s="771"/>
      <c r="U21" s="771"/>
      <c r="V21" s="771"/>
      <c r="W21" s="630"/>
      <c r="X21" s="770"/>
      <c r="Y21" s="771"/>
      <c r="Z21" s="771"/>
      <c r="AA21" s="771"/>
      <c r="AB21" s="771"/>
      <c r="AC21" s="630"/>
      <c r="AD21" s="482"/>
      <c r="AE21" s="745"/>
      <c r="AF21" s="745"/>
      <c r="AG21" s="745"/>
      <c r="AH21" s="745"/>
      <c r="AI21" s="629"/>
      <c r="AJ21" s="482"/>
      <c r="AK21" s="745"/>
      <c r="AL21" s="745"/>
      <c r="AM21" s="745"/>
      <c r="AN21" s="745"/>
      <c r="AO21" s="629"/>
      <c r="AP21" s="800"/>
      <c r="AQ21" s="801"/>
      <c r="AR21" s="801"/>
      <c r="AS21" s="801"/>
      <c r="AT21" s="801"/>
      <c r="AU21" s="630"/>
      <c r="AV21" s="800"/>
      <c r="AW21" s="801"/>
      <c r="AX21" s="801"/>
      <c r="AY21" s="801"/>
      <c r="AZ21" s="801"/>
      <c r="BA21" s="630"/>
      <c r="BB21" s="800"/>
      <c r="BC21" s="801"/>
      <c r="BD21" s="801"/>
      <c r="BE21" s="801"/>
      <c r="BF21" s="801"/>
      <c r="BG21" s="630"/>
      <c r="BH21" s="644">
        <f>IF($A$1="补货",L21+R21+X21,L21)</f>
        <v>0</v>
      </c>
      <c r="BI21" s="645">
        <f>IF($A$1="补货",M21+S21+Y21,M21)</f>
        <v>0</v>
      </c>
      <c r="BJ21" s="645">
        <f>IF($A$1="补货",N21+T21+Z21,N21)</f>
        <v>0</v>
      </c>
      <c r="BK21" s="645">
        <f>IF($A$1="补货",O21+U21+AA21,O21)</f>
        <v>0</v>
      </c>
      <c r="BL21" s="645">
        <f>IF($A$1="补货",P21+V21+AB21,P21)</f>
        <v>0</v>
      </c>
      <c r="BM21" s="630"/>
      <c r="BN21" s="785"/>
      <c r="BO21" s="786"/>
      <c r="BP21" s="786"/>
      <c r="BQ21" s="786"/>
      <c r="BR21" s="786"/>
      <c r="BS21" s="630"/>
      <c r="BT21" s="647">
        <f t="shared" si="2"/>
        <v>0</v>
      </c>
      <c r="BU21" s="654">
        <f t="shared" si="2"/>
        <v>0</v>
      </c>
      <c r="BV21" s="654">
        <f t="shared" si="2"/>
        <v>0</v>
      </c>
      <c r="BW21" s="654">
        <f t="shared" si="2"/>
        <v>0</v>
      </c>
      <c r="BX21" s="654">
        <f t="shared" si="2"/>
        <v>0</v>
      </c>
      <c r="BY21" s="630"/>
      <c r="BZ21" s="832" t="str">
        <f t="shared" si="3"/>
        <v>-</v>
      </c>
      <c r="CA21" s="833" t="str">
        <f t="shared" si="3"/>
        <v>-</v>
      </c>
      <c r="CB21" s="833" t="str">
        <f t="shared" si="3"/>
        <v>-</v>
      </c>
      <c r="CC21" s="833" t="str">
        <f t="shared" si="3"/>
        <v>-</v>
      </c>
      <c r="CD21" s="833" t="str">
        <f t="shared" si="3"/>
        <v>-</v>
      </c>
      <c r="CE21" s="844" t="str">
        <f t="shared" si="3"/>
        <v>-</v>
      </c>
    </row>
    <row r="22" ht="60" customHeight="1" spans="2:83">
      <c r="B22" s="529" t="s">
        <v>136</v>
      </c>
      <c r="C22" s="529"/>
      <c r="D22" s="520" t="s">
        <v>137</v>
      </c>
      <c r="E22" s="521" t="s">
        <v>138</v>
      </c>
      <c r="F22" s="737" t="s">
        <v>139</v>
      </c>
      <c r="G22" s="737" t="s">
        <v>140</v>
      </c>
      <c r="H22" s="737" t="s">
        <v>141</v>
      </c>
      <c r="I22" s="737" t="s">
        <v>142</v>
      </c>
      <c r="J22" s="737" t="s">
        <v>143</v>
      </c>
      <c r="K22" s="609"/>
      <c r="L22" s="751"/>
      <c r="M22" s="752"/>
      <c r="N22" s="752"/>
      <c r="O22" s="752"/>
      <c r="P22" s="752"/>
      <c r="Q22" s="778"/>
      <c r="R22" s="759"/>
      <c r="S22" s="760"/>
      <c r="T22" s="760"/>
      <c r="U22" s="760"/>
      <c r="V22" s="760"/>
      <c r="W22" s="626"/>
      <c r="X22" s="759"/>
      <c r="Y22" s="760"/>
      <c r="Z22" s="760"/>
      <c r="AA22" s="760"/>
      <c r="AB22" s="760"/>
      <c r="AC22" s="626"/>
      <c r="AD22" s="610"/>
      <c r="AE22" s="611"/>
      <c r="AF22" s="611"/>
      <c r="AG22" s="611"/>
      <c r="AH22" s="611"/>
      <c r="AI22" s="625"/>
      <c r="AJ22" s="610"/>
      <c r="AK22" s="611"/>
      <c r="AL22" s="611"/>
      <c r="AM22" s="611"/>
      <c r="AN22" s="611"/>
      <c r="AO22" s="625"/>
      <c r="AP22" s="795"/>
      <c r="AQ22" s="796"/>
      <c r="AR22" s="796"/>
      <c r="AS22" s="796"/>
      <c r="AT22" s="796"/>
      <c r="AU22" s="626"/>
      <c r="AV22" s="795"/>
      <c r="AW22" s="796"/>
      <c r="AX22" s="796"/>
      <c r="AY22" s="796"/>
      <c r="AZ22" s="796"/>
      <c r="BA22" s="626"/>
      <c r="BB22" s="795"/>
      <c r="BC22" s="796"/>
      <c r="BD22" s="796"/>
      <c r="BE22" s="796"/>
      <c r="BF22" s="796"/>
      <c r="BG22" s="626"/>
      <c r="BH22" s="640">
        <f>IF($A$1="补货",L22+R22+X22,L22)</f>
        <v>0</v>
      </c>
      <c r="BI22" s="641">
        <f>IF($A$1="补货",M22+S22+Y22,M22)</f>
        <v>0</v>
      </c>
      <c r="BJ22" s="641">
        <f>IF($A$1="补货",N22+T22+Z22,N22)</f>
        <v>0</v>
      </c>
      <c r="BK22" s="641">
        <f>IF($A$1="补货",O22+U22+AA22,O22)</f>
        <v>0</v>
      </c>
      <c r="BL22" s="641">
        <f>IF($A$1="补货",P22+V22+AB22,P22)</f>
        <v>0</v>
      </c>
      <c r="BM22" s="626"/>
      <c r="BN22" s="779"/>
      <c r="BO22" s="780"/>
      <c r="BP22" s="780"/>
      <c r="BQ22" s="780"/>
      <c r="BR22" s="780"/>
      <c r="BS22" s="626"/>
      <c r="BT22" s="640">
        <f t="shared" si="2"/>
        <v>0</v>
      </c>
      <c r="BU22" s="648">
        <f t="shared" si="2"/>
        <v>0</v>
      </c>
      <c r="BV22" s="648">
        <f t="shared" si="2"/>
        <v>0</v>
      </c>
      <c r="BW22" s="648">
        <f t="shared" si="2"/>
        <v>0</v>
      </c>
      <c r="BX22" s="648">
        <f t="shared" si="2"/>
        <v>0</v>
      </c>
      <c r="BY22" s="626"/>
      <c r="BZ22" s="823" t="str">
        <f t="shared" si="3"/>
        <v>-</v>
      </c>
      <c r="CA22" s="824" t="str">
        <f t="shared" si="3"/>
        <v>-</v>
      </c>
      <c r="CB22" s="824" t="str">
        <f t="shared" si="3"/>
        <v>-</v>
      </c>
      <c r="CC22" s="824" t="str">
        <f t="shared" si="3"/>
        <v>-</v>
      </c>
      <c r="CD22" s="824" t="str">
        <f t="shared" si="3"/>
        <v>-</v>
      </c>
      <c r="CE22" s="842" t="str">
        <f t="shared" si="3"/>
        <v>-</v>
      </c>
    </row>
    <row r="23" ht="60" customHeight="1" spans="2:83">
      <c r="B23" s="532"/>
      <c r="C23" s="532"/>
      <c r="D23" s="520" t="s">
        <v>144</v>
      </c>
      <c r="E23" s="521" t="s">
        <v>145</v>
      </c>
      <c r="F23" s="736" t="s">
        <v>146</v>
      </c>
      <c r="G23" s="736" t="s">
        <v>147</v>
      </c>
      <c r="H23" s="736" t="s">
        <v>148</v>
      </c>
      <c r="I23" s="736" t="s">
        <v>149</v>
      </c>
      <c r="J23" s="736" t="s">
        <v>150</v>
      </c>
      <c r="K23" s="747"/>
      <c r="L23" s="476"/>
      <c r="M23" s="750"/>
      <c r="N23" s="750"/>
      <c r="O23" s="750"/>
      <c r="P23" s="750"/>
      <c r="Q23" s="773"/>
      <c r="R23" s="483"/>
      <c r="S23" s="457"/>
      <c r="T23" s="457"/>
      <c r="U23" s="457"/>
      <c r="V23" s="457"/>
      <c r="W23" s="630"/>
      <c r="X23" s="483"/>
      <c r="Y23" s="457"/>
      <c r="Z23" s="457"/>
      <c r="AA23" s="457"/>
      <c r="AB23" s="457"/>
      <c r="AC23" s="630"/>
      <c r="AD23" s="482"/>
      <c r="AE23" s="745"/>
      <c r="AF23" s="745"/>
      <c r="AG23" s="745"/>
      <c r="AH23" s="745"/>
      <c r="AI23" s="629"/>
      <c r="AJ23" s="482"/>
      <c r="AK23" s="745"/>
      <c r="AL23" s="745"/>
      <c r="AM23" s="745"/>
      <c r="AN23" s="745"/>
      <c r="AO23" s="629"/>
      <c r="AP23" s="484"/>
      <c r="AQ23" s="639"/>
      <c r="AR23" s="639"/>
      <c r="AS23" s="639"/>
      <c r="AT23" s="639"/>
      <c r="AU23" s="630"/>
      <c r="AV23" s="484"/>
      <c r="AW23" s="639"/>
      <c r="AX23" s="639"/>
      <c r="AY23" s="639"/>
      <c r="AZ23" s="639"/>
      <c r="BA23" s="630"/>
      <c r="BB23" s="484"/>
      <c r="BC23" s="639"/>
      <c r="BD23" s="639"/>
      <c r="BE23" s="639"/>
      <c r="BF23" s="639"/>
      <c r="BG23" s="630"/>
      <c r="BH23" s="502">
        <f>IF($A$1="补货",L23+R23+X23,L23)</f>
        <v>0</v>
      </c>
      <c r="BI23" s="813">
        <f>IF($A$1="补货",M23+S23+Y23,M23)</f>
        <v>0</v>
      </c>
      <c r="BJ23" s="813">
        <f>IF($A$1="补货",N23+T23+Z23,N23)</f>
        <v>0</v>
      </c>
      <c r="BK23" s="813">
        <f>IF($A$1="补货",O23+U23+AA23,O23)</f>
        <v>0</v>
      </c>
      <c r="BL23" s="813">
        <f>IF($A$1="补货",P23+V23+AB23,P23)</f>
        <v>0</v>
      </c>
      <c r="BM23" s="630"/>
      <c r="BN23" s="483"/>
      <c r="BO23" s="457"/>
      <c r="BP23" s="457"/>
      <c r="BQ23" s="457"/>
      <c r="BR23" s="457"/>
      <c r="BS23" s="630"/>
      <c r="BT23" s="503">
        <f t="shared" si="2"/>
        <v>0</v>
      </c>
      <c r="BU23" s="829">
        <f t="shared" si="2"/>
        <v>0</v>
      </c>
      <c r="BV23" s="829">
        <f t="shared" si="2"/>
        <v>0</v>
      </c>
      <c r="BW23" s="829">
        <f t="shared" si="2"/>
        <v>0</v>
      </c>
      <c r="BX23" s="829">
        <f t="shared" si="2"/>
        <v>0</v>
      </c>
      <c r="BY23" s="630"/>
      <c r="BZ23" s="655" t="str">
        <f t="shared" si="3"/>
        <v>-</v>
      </c>
      <c r="CA23" s="656" t="str">
        <f t="shared" si="3"/>
        <v>-</v>
      </c>
      <c r="CB23" s="656" t="str">
        <f t="shared" si="3"/>
        <v>-</v>
      </c>
      <c r="CC23" s="656" t="str">
        <f t="shared" si="3"/>
        <v>-</v>
      </c>
      <c r="CD23" s="656" t="str">
        <f t="shared" si="3"/>
        <v>-</v>
      </c>
      <c r="CE23" s="844" t="str">
        <f t="shared" si="3"/>
        <v>-</v>
      </c>
    </row>
    <row r="24" ht="30" customHeight="1" spans="2:83">
      <c r="B24" s="529" t="s">
        <v>151</v>
      </c>
      <c r="C24" s="529"/>
      <c r="D24" s="520" t="s">
        <v>152</v>
      </c>
      <c r="E24" s="521" t="s">
        <v>153</v>
      </c>
      <c r="F24" s="737" t="s">
        <v>154</v>
      </c>
      <c r="G24" s="737" t="s">
        <v>155</v>
      </c>
      <c r="H24" s="737" t="s">
        <v>156</v>
      </c>
      <c r="I24" s="737" t="s">
        <v>157</v>
      </c>
      <c r="J24" s="737" t="s">
        <v>158</v>
      </c>
      <c r="K24" s="748" t="s">
        <v>159</v>
      </c>
      <c r="L24" s="610"/>
      <c r="M24" s="611"/>
      <c r="N24" s="611"/>
      <c r="O24" s="611"/>
      <c r="P24" s="611"/>
      <c r="Q24" s="767"/>
      <c r="R24" s="779"/>
      <c r="S24" s="780"/>
      <c r="T24" s="780"/>
      <c r="U24" s="780"/>
      <c r="V24" s="780"/>
      <c r="W24" s="768"/>
      <c r="X24" s="779"/>
      <c r="Y24" s="780"/>
      <c r="Z24" s="780"/>
      <c r="AA24" s="780"/>
      <c r="AB24" s="780"/>
      <c r="AC24" s="768"/>
      <c r="AD24" s="610"/>
      <c r="AE24" s="611"/>
      <c r="AF24" s="611"/>
      <c r="AG24" s="611"/>
      <c r="AH24" s="611"/>
      <c r="AI24" s="767"/>
      <c r="AJ24" s="610"/>
      <c r="AK24" s="611"/>
      <c r="AL24" s="611"/>
      <c r="AM24" s="611"/>
      <c r="AN24" s="611"/>
      <c r="AO24" s="767"/>
      <c r="AP24" s="795"/>
      <c r="AQ24" s="796"/>
      <c r="AR24" s="796"/>
      <c r="AS24" s="796"/>
      <c r="AT24" s="796"/>
      <c r="AU24" s="799"/>
      <c r="AV24" s="795"/>
      <c r="AW24" s="796"/>
      <c r="AX24" s="796"/>
      <c r="AY24" s="796"/>
      <c r="AZ24" s="796"/>
      <c r="BA24" s="799"/>
      <c r="BB24" s="795"/>
      <c r="BC24" s="796"/>
      <c r="BD24" s="796"/>
      <c r="BE24" s="796"/>
      <c r="BF24" s="796"/>
      <c r="BG24" s="799"/>
      <c r="BH24" s="814">
        <f>IF($A$1="补货",L24+R24+X24,L24)</f>
        <v>0</v>
      </c>
      <c r="BI24" s="641">
        <f>IF($A$1="补货",M24+S24+Y24,M24)</f>
        <v>0</v>
      </c>
      <c r="BJ24" s="641">
        <f>IF($A$1="补货",N24+T24+Z24,N24)</f>
        <v>0</v>
      </c>
      <c r="BK24" s="641">
        <f>IF($A$1="补货",O24+U24+AA24,O24)</f>
        <v>0</v>
      </c>
      <c r="BL24" s="641">
        <f>IF($A$1="补货",P24+V24+AB24,P24)</f>
        <v>0</v>
      </c>
      <c r="BM24" s="819">
        <f>IF($A$1="补货",Q24+W24+AC24,Q24)</f>
        <v>0</v>
      </c>
      <c r="BN24" s="779"/>
      <c r="BO24" s="780"/>
      <c r="BP24" s="780"/>
      <c r="BQ24" s="780"/>
      <c r="BR24" s="780"/>
      <c r="BS24" s="768"/>
      <c r="BT24" s="640">
        <f t="shared" si="2"/>
        <v>0</v>
      </c>
      <c r="BU24" s="648">
        <f t="shared" si="2"/>
        <v>0</v>
      </c>
      <c r="BV24" s="648">
        <f t="shared" si="2"/>
        <v>0</v>
      </c>
      <c r="BW24" s="648">
        <f t="shared" si="2"/>
        <v>0</v>
      </c>
      <c r="BX24" s="648">
        <f t="shared" si="2"/>
        <v>0</v>
      </c>
      <c r="BY24" s="830">
        <f t="shared" si="2"/>
        <v>0</v>
      </c>
      <c r="BZ24" s="823" t="str">
        <f t="shared" si="3"/>
        <v>-</v>
      </c>
      <c r="CA24" s="824" t="str">
        <f t="shared" si="3"/>
        <v>-</v>
      </c>
      <c r="CB24" s="824" t="str">
        <f t="shared" si="3"/>
        <v>-</v>
      </c>
      <c r="CC24" s="824" t="str">
        <f t="shared" si="3"/>
        <v>-</v>
      </c>
      <c r="CD24" s="824" t="str">
        <f t="shared" si="3"/>
        <v>-</v>
      </c>
      <c r="CE24" s="845" t="str">
        <f t="shared" si="3"/>
        <v>-</v>
      </c>
    </row>
    <row r="25" ht="30" customHeight="1" spans="2:83">
      <c r="B25" s="518"/>
      <c r="C25" s="518"/>
      <c r="D25" s="520" t="s">
        <v>23</v>
      </c>
      <c r="E25" s="521" t="s">
        <v>24</v>
      </c>
      <c r="F25" s="738" t="s">
        <v>160</v>
      </c>
      <c r="G25" s="738" t="s">
        <v>161</v>
      </c>
      <c r="H25" s="738" t="s">
        <v>162</v>
      </c>
      <c r="I25" s="738" t="s">
        <v>163</v>
      </c>
      <c r="J25" s="738" t="s">
        <v>164</v>
      </c>
      <c r="K25" s="753" t="s">
        <v>165</v>
      </c>
      <c r="L25" s="473"/>
      <c r="M25" s="742"/>
      <c r="N25" s="742"/>
      <c r="O25" s="742"/>
      <c r="P25" s="742"/>
      <c r="Q25" s="781"/>
      <c r="R25" s="782"/>
      <c r="S25" s="783"/>
      <c r="T25" s="783"/>
      <c r="U25" s="783"/>
      <c r="V25" s="783"/>
      <c r="W25" s="784"/>
      <c r="X25" s="782"/>
      <c r="Y25" s="783"/>
      <c r="Z25" s="783"/>
      <c r="AA25" s="783"/>
      <c r="AB25" s="783"/>
      <c r="AC25" s="784"/>
      <c r="AD25" s="473"/>
      <c r="AE25" s="742"/>
      <c r="AF25" s="742"/>
      <c r="AG25" s="742"/>
      <c r="AH25" s="742"/>
      <c r="AI25" s="781"/>
      <c r="AJ25" s="473"/>
      <c r="AK25" s="742"/>
      <c r="AL25" s="742"/>
      <c r="AM25" s="742"/>
      <c r="AN25" s="742"/>
      <c r="AO25" s="781"/>
      <c r="AP25" s="797"/>
      <c r="AQ25" s="807"/>
      <c r="AR25" s="807"/>
      <c r="AS25" s="807"/>
      <c r="AT25" s="807"/>
      <c r="AU25" s="808"/>
      <c r="AV25" s="797"/>
      <c r="AW25" s="807"/>
      <c r="AX25" s="807"/>
      <c r="AY25" s="807"/>
      <c r="AZ25" s="807"/>
      <c r="BA25" s="808"/>
      <c r="BB25" s="797"/>
      <c r="BC25" s="807"/>
      <c r="BD25" s="807"/>
      <c r="BE25" s="807"/>
      <c r="BF25" s="807"/>
      <c r="BG25" s="808"/>
      <c r="BH25" s="642">
        <f>IF($A$1="补货",L25+R25+X25,L25)</f>
        <v>0</v>
      </c>
      <c r="BI25" s="643">
        <f>IF($A$1="补货",M25+S25+Y25,M25)</f>
        <v>0</v>
      </c>
      <c r="BJ25" s="643">
        <f>IF($A$1="补货",N25+T25+Z25,N25)</f>
        <v>0</v>
      </c>
      <c r="BK25" s="643">
        <f>IF($A$1="补货",O25+U25+AA25,O25)</f>
        <v>0</v>
      </c>
      <c r="BL25" s="643">
        <f>IF($A$1="补货",P25+V25+AB25,P25)</f>
        <v>0</v>
      </c>
      <c r="BM25" s="821">
        <f>IF($A$1="补货",Q25+W25+AC25,Q25)</f>
        <v>0</v>
      </c>
      <c r="BN25" s="782"/>
      <c r="BO25" s="783"/>
      <c r="BP25" s="783"/>
      <c r="BQ25" s="783"/>
      <c r="BR25" s="783"/>
      <c r="BS25" s="784"/>
      <c r="BT25" s="646">
        <f t="shared" si="2"/>
        <v>0</v>
      </c>
      <c r="BU25" s="651">
        <f t="shared" si="2"/>
        <v>0</v>
      </c>
      <c r="BV25" s="651">
        <f t="shared" si="2"/>
        <v>0</v>
      </c>
      <c r="BW25" s="651">
        <f t="shared" si="2"/>
        <v>0</v>
      </c>
      <c r="BX25" s="651">
        <f t="shared" si="2"/>
        <v>0</v>
      </c>
      <c r="BY25" s="838">
        <f t="shared" si="2"/>
        <v>0</v>
      </c>
      <c r="BZ25" s="827" t="str">
        <f t="shared" si="3"/>
        <v>-</v>
      </c>
      <c r="CA25" s="837" t="str">
        <f t="shared" si="3"/>
        <v>-</v>
      </c>
      <c r="CB25" s="837" t="str">
        <f t="shared" si="3"/>
        <v>-</v>
      </c>
      <c r="CC25" s="837" t="str">
        <f t="shared" si="3"/>
        <v>-</v>
      </c>
      <c r="CD25" s="837" t="str">
        <f t="shared" si="3"/>
        <v>-</v>
      </c>
      <c r="CE25" s="848" t="str">
        <f t="shared" si="3"/>
        <v>-</v>
      </c>
    </row>
    <row r="26" ht="30" customHeight="1" spans="2:83">
      <c r="B26" s="518"/>
      <c r="C26" s="518"/>
      <c r="D26" s="520" t="s">
        <v>30</v>
      </c>
      <c r="E26" s="521" t="s">
        <v>31</v>
      </c>
      <c r="F26" s="738" t="s">
        <v>166</v>
      </c>
      <c r="G26" s="738" t="s">
        <v>167</v>
      </c>
      <c r="H26" s="738" t="s">
        <v>168</v>
      </c>
      <c r="I26" s="738" t="s">
        <v>169</v>
      </c>
      <c r="J26" s="738" t="s">
        <v>170</v>
      </c>
      <c r="K26" s="753" t="s">
        <v>171</v>
      </c>
      <c r="L26" s="473"/>
      <c r="M26" s="742"/>
      <c r="N26" s="742"/>
      <c r="O26" s="742"/>
      <c r="P26" s="742"/>
      <c r="Q26" s="781"/>
      <c r="R26" s="782"/>
      <c r="S26" s="783"/>
      <c r="T26" s="783"/>
      <c r="U26" s="783"/>
      <c r="V26" s="783"/>
      <c r="W26" s="784"/>
      <c r="X26" s="782"/>
      <c r="Y26" s="783"/>
      <c r="Z26" s="783"/>
      <c r="AA26" s="783"/>
      <c r="AB26" s="783"/>
      <c r="AC26" s="784"/>
      <c r="AD26" s="473"/>
      <c r="AE26" s="742"/>
      <c r="AF26" s="742"/>
      <c r="AG26" s="742"/>
      <c r="AH26" s="742"/>
      <c r="AI26" s="781"/>
      <c r="AJ26" s="473"/>
      <c r="AK26" s="742"/>
      <c r="AL26" s="742"/>
      <c r="AM26" s="742"/>
      <c r="AN26" s="742"/>
      <c r="AO26" s="781"/>
      <c r="AP26" s="797"/>
      <c r="AQ26" s="807"/>
      <c r="AR26" s="807"/>
      <c r="AS26" s="807"/>
      <c r="AT26" s="807"/>
      <c r="AU26" s="808"/>
      <c r="AV26" s="797"/>
      <c r="AW26" s="807"/>
      <c r="AX26" s="807"/>
      <c r="AY26" s="807"/>
      <c r="AZ26" s="807"/>
      <c r="BA26" s="808"/>
      <c r="BB26" s="797"/>
      <c r="BC26" s="807"/>
      <c r="BD26" s="807"/>
      <c r="BE26" s="807"/>
      <c r="BF26" s="807"/>
      <c r="BG26" s="808"/>
      <c r="BH26" s="642">
        <f>IF($A$1="补货",L26+R26+X26,L26)</f>
        <v>0</v>
      </c>
      <c r="BI26" s="643">
        <f>IF($A$1="补货",M26+S26+Y26,M26)</f>
        <v>0</v>
      </c>
      <c r="BJ26" s="643">
        <f>IF($A$1="补货",N26+T26+Z26,N26)</f>
        <v>0</v>
      </c>
      <c r="BK26" s="643">
        <f>IF($A$1="补货",O26+U26+AA26,O26)</f>
        <v>0</v>
      </c>
      <c r="BL26" s="643">
        <f>IF($A$1="补货",P26+V26+AB26,P26)</f>
        <v>0</v>
      </c>
      <c r="BM26" s="821">
        <f>IF($A$1="补货",Q26+W26+AC26,Q26)</f>
        <v>0</v>
      </c>
      <c r="BN26" s="782"/>
      <c r="BO26" s="783"/>
      <c r="BP26" s="783"/>
      <c r="BQ26" s="783"/>
      <c r="BR26" s="783"/>
      <c r="BS26" s="784"/>
      <c r="BT26" s="646">
        <f t="shared" si="2"/>
        <v>0</v>
      </c>
      <c r="BU26" s="651">
        <f t="shared" si="2"/>
        <v>0</v>
      </c>
      <c r="BV26" s="651">
        <f t="shared" si="2"/>
        <v>0</v>
      </c>
      <c r="BW26" s="651">
        <f t="shared" si="2"/>
        <v>0</v>
      </c>
      <c r="BX26" s="651">
        <f t="shared" si="2"/>
        <v>0</v>
      </c>
      <c r="BY26" s="838">
        <f t="shared" si="2"/>
        <v>0</v>
      </c>
      <c r="BZ26" s="827" t="str">
        <f t="shared" si="3"/>
        <v>-</v>
      </c>
      <c r="CA26" s="837" t="str">
        <f t="shared" si="3"/>
        <v>-</v>
      </c>
      <c r="CB26" s="837" t="str">
        <f t="shared" si="3"/>
        <v>-</v>
      </c>
      <c r="CC26" s="837" t="str">
        <f t="shared" si="3"/>
        <v>-</v>
      </c>
      <c r="CD26" s="837" t="str">
        <f t="shared" si="3"/>
        <v>-</v>
      </c>
      <c r="CE26" s="848" t="str">
        <f t="shared" si="3"/>
        <v>-</v>
      </c>
    </row>
    <row r="27" ht="30" customHeight="1" spans="2:83">
      <c r="B27" s="532"/>
      <c r="C27" s="532"/>
      <c r="D27" s="520" t="s">
        <v>129</v>
      </c>
      <c r="E27" s="521" t="s">
        <v>130</v>
      </c>
      <c r="F27" s="736" t="s">
        <v>172</v>
      </c>
      <c r="G27" s="736" t="s">
        <v>173</v>
      </c>
      <c r="H27" s="736" t="s">
        <v>174</v>
      </c>
      <c r="I27" s="736" t="s">
        <v>175</v>
      </c>
      <c r="J27" s="736" t="s">
        <v>176</v>
      </c>
      <c r="K27" s="749" t="s">
        <v>177</v>
      </c>
      <c r="L27" s="482"/>
      <c r="M27" s="745"/>
      <c r="N27" s="745"/>
      <c r="O27" s="745"/>
      <c r="P27" s="745"/>
      <c r="Q27" s="769"/>
      <c r="R27" s="785"/>
      <c r="S27" s="786"/>
      <c r="T27" s="786"/>
      <c r="U27" s="786"/>
      <c r="V27" s="786"/>
      <c r="W27" s="772"/>
      <c r="X27" s="785"/>
      <c r="Y27" s="786"/>
      <c r="Z27" s="786"/>
      <c r="AA27" s="786"/>
      <c r="AB27" s="786"/>
      <c r="AC27" s="772"/>
      <c r="AD27" s="482"/>
      <c r="AE27" s="745"/>
      <c r="AF27" s="745"/>
      <c r="AG27" s="745"/>
      <c r="AH27" s="745"/>
      <c r="AI27" s="769"/>
      <c r="AJ27" s="482"/>
      <c r="AK27" s="745"/>
      <c r="AL27" s="745"/>
      <c r="AM27" s="745"/>
      <c r="AN27" s="745"/>
      <c r="AO27" s="769"/>
      <c r="AP27" s="800"/>
      <c r="AQ27" s="801"/>
      <c r="AR27" s="801"/>
      <c r="AS27" s="801"/>
      <c r="AT27" s="801"/>
      <c r="AU27" s="802"/>
      <c r="AV27" s="800"/>
      <c r="AW27" s="801"/>
      <c r="AX27" s="801"/>
      <c r="AY27" s="801"/>
      <c r="AZ27" s="801"/>
      <c r="BA27" s="802"/>
      <c r="BB27" s="800"/>
      <c r="BC27" s="801"/>
      <c r="BD27" s="801"/>
      <c r="BE27" s="801"/>
      <c r="BF27" s="801"/>
      <c r="BG27" s="802"/>
      <c r="BH27" s="644">
        <f>IF($A$1="补货",L27+R27+X27,L27)</f>
        <v>0</v>
      </c>
      <c r="BI27" s="645">
        <f>IF($A$1="补货",M27+S27+Y27,M27)</f>
        <v>0</v>
      </c>
      <c r="BJ27" s="645">
        <f>IF($A$1="补货",N27+T27+Z27,N27)</f>
        <v>0</v>
      </c>
      <c r="BK27" s="645">
        <f>IF($A$1="补货",O27+U27+AA27,O27)</f>
        <v>0</v>
      </c>
      <c r="BL27" s="645">
        <f>IF($A$1="补货",P27+V27+AB27,P27)</f>
        <v>0</v>
      </c>
      <c r="BM27" s="820">
        <f>IF($A$1="补货",Q27+W27+AC27,Q27)</f>
        <v>0</v>
      </c>
      <c r="BN27" s="785"/>
      <c r="BO27" s="786"/>
      <c r="BP27" s="786"/>
      <c r="BQ27" s="786"/>
      <c r="BR27" s="786"/>
      <c r="BS27" s="772"/>
      <c r="BT27" s="647">
        <f t="shared" si="2"/>
        <v>0</v>
      </c>
      <c r="BU27" s="654">
        <f t="shared" si="2"/>
        <v>0</v>
      </c>
      <c r="BV27" s="654">
        <f t="shared" si="2"/>
        <v>0</v>
      </c>
      <c r="BW27" s="654">
        <f t="shared" si="2"/>
        <v>0</v>
      </c>
      <c r="BX27" s="654">
        <f t="shared" si="2"/>
        <v>0</v>
      </c>
      <c r="BY27" s="831">
        <f t="shared" si="2"/>
        <v>0</v>
      </c>
      <c r="BZ27" s="832" t="str">
        <f t="shared" si="3"/>
        <v>-</v>
      </c>
      <c r="CA27" s="833" t="str">
        <f t="shared" si="3"/>
        <v>-</v>
      </c>
      <c r="CB27" s="833" t="str">
        <f t="shared" si="3"/>
        <v>-</v>
      </c>
      <c r="CC27" s="833" t="str">
        <f t="shared" si="3"/>
        <v>-</v>
      </c>
      <c r="CD27" s="833" t="str">
        <f t="shared" si="3"/>
        <v>-</v>
      </c>
      <c r="CE27" s="846" t="str">
        <f t="shared" si="3"/>
        <v>-</v>
      </c>
    </row>
    <row r="28" ht="140.1" customHeight="1" spans="2:83">
      <c r="B28" s="514" t="s">
        <v>178</v>
      </c>
      <c r="C28" s="514"/>
      <c r="D28" s="520" t="s">
        <v>179</v>
      </c>
      <c r="E28" s="521" t="s">
        <v>179</v>
      </c>
      <c r="F28" s="739" t="s">
        <v>180</v>
      </c>
      <c r="G28" s="739" t="s">
        <v>181</v>
      </c>
      <c r="H28" s="739" t="s">
        <v>182</v>
      </c>
      <c r="I28" s="739" t="s">
        <v>183</v>
      </c>
      <c r="J28" s="754"/>
      <c r="K28" s="755"/>
      <c r="L28" s="756"/>
      <c r="M28" s="757"/>
      <c r="N28" s="757"/>
      <c r="O28" s="757"/>
      <c r="P28" s="758"/>
      <c r="Q28" s="787"/>
      <c r="R28" s="788"/>
      <c r="S28" s="789"/>
      <c r="T28" s="789"/>
      <c r="U28" s="789"/>
      <c r="V28" s="790"/>
      <c r="W28" s="791"/>
      <c r="X28" s="788"/>
      <c r="Y28" s="789"/>
      <c r="Z28" s="789"/>
      <c r="AA28" s="789"/>
      <c r="AB28" s="790"/>
      <c r="AC28" s="791"/>
      <c r="AD28" s="756"/>
      <c r="AE28" s="757"/>
      <c r="AF28" s="757"/>
      <c r="AG28" s="757"/>
      <c r="AH28" s="758"/>
      <c r="AI28" s="787"/>
      <c r="AJ28" s="756"/>
      <c r="AK28" s="757"/>
      <c r="AL28" s="757"/>
      <c r="AM28" s="757"/>
      <c r="AN28" s="758"/>
      <c r="AO28" s="787"/>
      <c r="AP28" s="809"/>
      <c r="AQ28" s="810"/>
      <c r="AR28" s="810"/>
      <c r="AS28" s="810"/>
      <c r="AT28" s="790"/>
      <c r="AU28" s="791"/>
      <c r="AV28" s="809"/>
      <c r="AW28" s="810"/>
      <c r="AX28" s="810"/>
      <c r="AY28" s="810"/>
      <c r="AZ28" s="790"/>
      <c r="BA28" s="791"/>
      <c r="BB28" s="809"/>
      <c r="BC28" s="810"/>
      <c r="BD28" s="810"/>
      <c r="BE28" s="810"/>
      <c r="BF28" s="790"/>
      <c r="BG28" s="791"/>
      <c r="BH28" s="816">
        <f>IF($A$1="补货",L28+R28+X28,L28)</f>
        <v>0</v>
      </c>
      <c r="BI28" s="817">
        <f>IF($A$1="补货",M28+S28+Y28,M28)</f>
        <v>0</v>
      </c>
      <c r="BJ28" s="817">
        <f>IF($A$1="补货",N28+T28+Z28,N28)</f>
        <v>0</v>
      </c>
      <c r="BK28" s="817">
        <f>IF($A$1="补货",O28+U28+AA28,O28)</f>
        <v>0</v>
      </c>
      <c r="BL28" s="790"/>
      <c r="BM28" s="791"/>
      <c r="BN28" s="788"/>
      <c r="BO28" s="789"/>
      <c r="BP28" s="789"/>
      <c r="BQ28" s="789"/>
      <c r="BR28" s="790"/>
      <c r="BS28" s="791"/>
      <c r="BT28" s="822">
        <f t="shared" si="2"/>
        <v>0</v>
      </c>
      <c r="BU28" s="839">
        <f t="shared" si="2"/>
        <v>0</v>
      </c>
      <c r="BV28" s="839">
        <f t="shared" si="2"/>
        <v>0</v>
      </c>
      <c r="BW28" s="839">
        <f t="shared" si="2"/>
        <v>0</v>
      </c>
      <c r="BX28" s="790"/>
      <c r="BY28" s="791"/>
      <c r="BZ28" s="840" t="str">
        <f t="shared" si="3"/>
        <v>-</v>
      </c>
      <c r="CA28" s="841" t="str">
        <f t="shared" si="3"/>
        <v>-</v>
      </c>
      <c r="CB28" s="841" t="str">
        <f t="shared" si="3"/>
        <v>-</v>
      </c>
      <c r="CC28" s="841" t="str">
        <f t="shared" si="3"/>
        <v>-</v>
      </c>
      <c r="CD28" s="849" t="str">
        <f t="shared" si="3"/>
        <v>-</v>
      </c>
      <c r="CE28" s="850" t="str">
        <f t="shared" si="3"/>
        <v>-</v>
      </c>
    </row>
    <row r="29" ht="60" customHeight="1" spans="2:83">
      <c r="B29" s="529" t="s">
        <v>184</v>
      </c>
      <c r="C29" s="529"/>
      <c r="D29" s="520" t="s">
        <v>23</v>
      </c>
      <c r="E29" s="521" t="s">
        <v>24</v>
      </c>
      <c r="F29" s="737" t="s">
        <v>185</v>
      </c>
      <c r="G29" s="737" t="s">
        <v>186</v>
      </c>
      <c r="H29" s="737" t="s">
        <v>187</v>
      </c>
      <c r="I29" s="737" t="s">
        <v>188</v>
      </c>
      <c r="J29" s="737" t="s">
        <v>189</v>
      </c>
      <c r="K29" s="609"/>
      <c r="L29" s="610"/>
      <c r="M29" s="611"/>
      <c r="N29" s="611"/>
      <c r="O29" s="611"/>
      <c r="P29" s="611"/>
      <c r="Q29" s="625"/>
      <c r="R29" s="779"/>
      <c r="S29" s="780"/>
      <c r="T29" s="780"/>
      <c r="U29" s="780"/>
      <c r="V29" s="780"/>
      <c r="W29" s="626"/>
      <c r="X29" s="779"/>
      <c r="Y29" s="780"/>
      <c r="Z29" s="780"/>
      <c r="AA29" s="780"/>
      <c r="AB29" s="780"/>
      <c r="AC29" s="626"/>
      <c r="AD29" s="610"/>
      <c r="AE29" s="611"/>
      <c r="AF29" s="611"/>
      <c r="AG29" s="611"/>
      <c r="AH29" s="611"/>
      <c r="AI29" s="625"/>
      <c r="AJ29" s="610"/>
      <c r="AK29" s="611"/>
      <c r="AL29" s="611"/>
      <c r="AM29" s="611"/>
      <c r="AN29" s="611"/>
      <c r="AO29" s="625"/>
      <c r="AP29" s="795"/>
      <c r="AQ29" s="796"/>
      <c r="AR29" s="796"/>
      <c r="AS29" s="796"/>
      <c r="AT29" s="796"/>
      <c r="AU29" s="626"/>
      <c r="AV29" s="795"/>
      <c r="AW29" s="796"/>
      <c r="AX29" s="796"/>
      <c r="AY29" s="796"/>
      <c r="AZ29" s="796"/>
      <c r="BA29" s="626"/>
      <c r="BB29" s="795"/>
      <c r="BC29" s="796"/>
      <c r="BD29" s="796"/>
      <c r="BE29" s="796"/>
      <c r="BF29" s="796"/>
      <c r="BG29" s="626"/>
      <c r="BH29" s="814">
        <f>IF($A$1="补货",L29+R29+X29,L29)</f>
        <v>0</v>
      </c>
      <c r="BI29" s="641">
        <f>IF($A$1="补货",M29+S29+Y29,M29)</f>
        <v>0</v>
      </c>
      <c r="BJ29" s="641">
        <f>IF($A$1="补货",N29+T29+Z29,N29)</f>
        <v>0</v>
      </c>
      <c r="BK29" s="641">
        <f>IF($A$1="补货",O29+U29+AA29,O29)</f>
        <v>0</v>
      </c>
      <c r="BL29" s="641">
        <f>IF($A$1="补货",P29+V29+AB29,P29)</f>
        <v>0</v>
      </c>
      <c r="BM29" s="626"/>
      <c r="BN29" s="779"/>
      <c r="BO29" s="780"/>
      <c r="BP29" s="780"/>
      <c r="BQ29" s="780"/>
      <c r="BR29" s="780"/>
      <c r="BS29" s="626"/>
      <c r="BT29" s="640">
        <f t="shared" si="2"/>
        <v>0</v>
      </c>
      <c r="BU29" s="648">
        <f t="shared" si="2"/>
        <v>0</v>
      </c>
      <c r="BV29" s="648">
        <f t="shared" si="2"/>
        <v>0</v>
      </c>
      <c r="BW29" s="648">
        <f t="shared" si="2"/>
        <v>0</v>
      </c>
      <c r="BX29" s="648">
        <f t="shared" si="2"/>
        <v>0</v>
      </c>
      <c r="BY29" s="626"/>
      <c r="BZ29" s="823" t="str">
        <f t="shared" si="3"/>
        <v>-</v>
      </c>
      <c r="CA29" s="824" t="str">
        <f t="shared" si="3"/>
        <v>-</v>
      </c>
      <c r="CB29" s="824" t="str">
        <f t="shared" si="3"/>
        <v>-</v>
      </c>
      <c r="CC29" s="824" t="str">
        <f t="shared" si="3"/>
        <v>-</v>
      </c>
      <c r="CD29" s="824" t="str">
        <f t="shared" si="3"/>
        <v>-</v>
      </c>
      <c r="CE29" s="842" t="str">
        <f t="shared" si="3"/>
        <v>-</v>
      </c>
    </row>
    <row r="30" ht="60" customHeight="1" spans="2:83">
      <c r="B30" s="532"/>
      <c r="C30" s="532"/>
      <c r="D30" s="520" t="s">
        <v>30</v>
      </c>
      <c r="E30" s="521" t="s">
        <v>31</v>
      </c>
      <c r="F30" s="736" t="s">
        <v>190</v>
      </c>
      <c r="G30" s="736" t="s">
        <v>191</v>
      </c>
      <c r="H30" s="736" t="s">
        <v>192</v>
      </c>
      <c r="I30" s="736" t="s">
        <v>193</v>
      </c>
      <c r="J30" s="736" t="s">
        <v>194</v>
      </c>
      <c r="K30" s="747"/>
      <c r="L30" s="616"/>
      <c r="M30" s="617"/>
      <c r="N30" s="617"/>
      <c r="O30" s="617"/>
      <c r="P30" s="617"/>
      <c r="Q30" s="629"/>
      <c r="R30" s="785"/>
      <c r="S30" s="786"/>
      <c r="T30" s="786"/>
      <c r="U30" s="786"/>
      <c r="V30" s="786"/>
      <c r="W30" s="630"/>
      <c r="X30" s="785"/>
      <c r="Y30" s="786"/>
      <c r="Z30" s="786"/>
      <c r="AA30" s="786"/>
      <c r="AB30" s="786"/>
      <c r="AC30" s="630"/>
      <c r="AD30" s="616"/>
      <c r="AE30" s="617"/>
      <c r="AF30" s="617"/>
      <c r="AG30" s="617"/>
      <c r="AH30" s="617"/>
      <c r="AI30" s="629"/>
      <c r="AJ30" s="616"/>
      <c r="AK30" s="617"/>
      <c r="AL30" s="617"/>
      <c r="AM30" s="617"/>
      <c r="AN30" s="617"/>
      <c r="AO30" s="629"/>
      <c r="AP30" s="800"/>
      <c r="AQ30" s="801"/>
      <c r="AR30" s="801"/>
      <c r="AS30" s="801"/>
      <c r="AT30" s="801"/>
      <c r="AU30" s="630"/>
      <c r="AV30" s="800"/>
      <c r="AW30" s="801"/>
      <c r="AX30" s="801"/>
      <c r="AY30" s="801"/>
      <c r="AZ30" s="801"/>
      <c r="BA30" s="630"/>
      <c r="BB30" s="800"/>
      <c r="BC30" s="801"/>
      <c r="BD30" s="801"/>
      <c r="BE30" s="801"/>
      <c r="BF30" s="801"/>
      <c r="BG30" s="630"/>
      <c r="BH30" s="644">
        <f>IF($A$1="补货",L30+R30+X30,L30)</f>
        <v>0</v>
      </c>
      <c r="BI30" s="645">
        <f>IF($A$1="补货",M30+S30+Y30,M30)</f>
        <v>0</v>
      </c>
      <c r="BJ30" s="645">
        <f>IF($A$1="补货",N30+T30+Z30,N30)</f>
        <v>0</v>
      </c>
      <c r="BK30" s="645">
        <f>IF($A$1="补货",O30+U30+AA30,O30)</f>
        <v>0</v>
      </c>
      <c r="BL30" s="645">
        <f>IF($A$1="补货",P30+V30+AB30,P30)</f>
        <v>0</v>
      </c>
      <c r="BM30" s="630"/>
      <c r="BN30" s="785"/>
      <c r="BO30" s="786"/>
      <c r="BP30" s="786"/>
      <c r="BQ30" s="786"/>
      <c r="BR30" s="786"/>
      <c r="BS30" s="630"/>
      <c r="BT30" s="647">
        <f t="shared" si="2"/>
        <v>0</v>
      </c>
      <c r="BU30" s="654">
        <f t="shared" si="2"/>
        <v>0</v>
      </c>
      <c r="BV30" s="654">
        <f t="shared" si="2"/>
        <v>0</v>
      </c>
      <c r="BW30" s="654">
        <f t="shared" si="2"/>
        <v>0</v>
      </c>
      <c r="BX30" s="654">
        <f t="shared" si="2"/>
        <v>0</v>
      </c>
      <c r="BY30" s="630"/>
      <c r="BZ30" s="832" t="str">
        <f t="shared" si="3"/>
        <v>-</v>
      </c>
      <c r="CA30" s="833" t="str">
        <f t="shared" si="3"/>
        <v>-</v>
      </c>
      <c r="CB30" s="833" t="str">
        <f t="shared" si="3"/>
        <v>-</v>
      </c>
      <c r="CC30" s="833" t="str">
        <f t="shared" si="3"/>
        <v>-</v>
      </c>
      <c r="CD30" s="833" t="str">
        <f t="shared" si="3"/>
        <v>-</v>
      </c>
      <c r="CE30" s="844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8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2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3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3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3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3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3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3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3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3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3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3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3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3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3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3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3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4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4"/>
        <v>11.2</v>
      </c>
      <c r="L68" s="156">
        <f>'在庫情報（袜子）'!U68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4"/>
        <v>11.2</v>
      </c>
      <c r="L69" s="160">
        <f>'在庫情報（袜子）'!U69</f>
        <v>0</v>
      </c>
      <c r="M69" s="161">
        <f t="shared" si="5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4"/>
        <v>10.7</v>
      </c>
      <c r="L79" s="89">
        <f>'在庫情報（袜子）'!U79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ref="K86:K89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6"/>
        <v>13.5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6"/>
        <v>13.5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6"/>
        <v>13.5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5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5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7"/>
        <v>12.7</v>
      </c>
      <c r="L112" s="153">
        <f>'在庫情報（袜子）'!U112</f>
        <v>0</v>
      </c>
      <c r="M112" s="154">
        <f t="shared" si="5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7"/>
        <v>12.7</v>
      </c>
      <c r="L113" s="180">
        <f>'在庫情報（袜子）'!U113</f>
        <v>0</v>
      </c>
      <c r="M113" s="181">
        <f t="shared" si="5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7"/>
        <v>12.7</v>
      </c>
      <c r="L114" s="160">
        <f>'在庫情報（袜子）'!U114</f>
        <v>0</v>
      </c>
      <c r="M114" s="161">
        <f t="shared" si="5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7"/>
        <v>14.7</v>
      </c>
      <c r="L121" s="191">
        <f>'在庫情報（袜子）'!U121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7"/>
        <v>14.7</v>
      </c>
      <c r="L122" s="194">
        <f>'在庫情報（袜子）'!U122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7"/>
        <v>14.7</v>
      </c>
      <c r="L123" s="194">
        <f>'在庫情報（袜子）'!U123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7"/>
        <v>14.7</v>
      </c>
      <c r="L124" s="198">
        <f>'在庫情報（袜子）'!U124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7"/>
        <v>14.7</v>
      </c>
      <c r="L125" s="191">
        <f>'在庫情報（袜子）'!U125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7"/>
        <v>14.7</v>
      </c>
      <c r="L126" s="194">
        <f>'在庫情報（袜子）'!U126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7"/>
        <v>14.7</v>
      </c>
      <c r="L127" s="194">
        <f>'在庫情報（袜子）'!U127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7"/>
        <v>14.7</v>
      </c>
      <c r="L128" s="198">
        <f>'在庫情報（袜子）'!U128</f>
        <v>0</v>
      </c>
      <c r="M128" s="199">
        <f t="shared" si="5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7"/>
        <v>20.2</v>
      </c>
      <c r="L129" s="153">
        <f>'在庫情報（袜子）'!U129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7"/>
        <v>20.2</v>
      </c>
      <c r="L130" s="180">
        <f>'在庫情報（袜子）'!U130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7"/>
        <v>20.2</v>
      </c>
      <c r="L131" s="160">
        <f>'在庫情報（袜子）'!U131</f>
        <v>0</v>
      </c>
      <c r="M131" s="161">
        <f t="shared" si="5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7"/>
        <v>20.2</v>
      </c>
      <c r="L132" s="153">
        <f>'在庫情報（袜子）'!U132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7"/>
        <v>20.2</v>
      </c>
      <c r="L133" s="180">
        <f>'在庫情報（袜子）'!U133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7"/>
        <v>20.2</v>
      </c>
      <c r="L134" s="160">
        <f>'在庫情報（袜子）'!U134</f>
        <v>0</v>
      </c>
      <c r="M134" s="161">
        <f t="shared" si="8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9">J155+0.2</f>
        <v>13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9"/>
        <v>13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9"/>
        <v>13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9"/>
        <v>13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10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10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10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'在庫情報（袜子）'!U205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'在庫情報（袜子）'!U206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'在庫情報（袜子）'!U207</f>
        <v>0</v>
      </c>
      <c r="M207" s="256">
        <f t="shared" si="10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/>
    </row>
    <row r="216" spans="10:18">
      <c r="J216" s="263"/>
      <c r="K216" s="262"/>
      <c r="L216" s="262"/>
      <c r="M216" s="262"/>
      <c r="R216" s="262"/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>K214-SUM(K215:K221)</f>
        <v>80</v>
      </c>
      <c r="L222" s="262">
        <f>L214-SUM(L215:L221)</f>
        <v>200</v>
      </c>
      <c r="M222" s="262">
        <f>M214-SUM(M215:M221)</f>
        <v>320</v>
      </c>
      <c r="R222" s="262">
        <f>R214-SUM(R215:R221)</f>
        <v>7800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1"/>
  <sheetViews>
    <sheetView showGridLines="0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6.625" customWidth="1"/>
    <col min="4" max="4" width="12.625" customWidth="1"/>
    <col min="5" max="5" width="15.625" customWidth="1"/>
    <col min="6" max="6" width="19.125" customWidth="1"/>
    <col min="7" max="7" width="28.966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748</v>
      </c>
      <c r="C3" s="265" t="s">
        <v>749</v>
      </c>
      <c r="D3" s="266" t="s">
        <v>750</v>
      </c>
      <c r="E3" s="266" t="s">
        <v>751</v>
      </c>
      <c r="F3" s="267" t="s">
        <v>752</v>
      </c>
      <c r="G3" s="267" t="s">
        <v>753</v>
      </c>
      <c r="H3" s="268" t="s">
        <v>396</v>
      </c>
      <c r="I3" s="275" t="s">
        <v>754</v>
      </c>
      <c r="J3" s="275" t="s">
        <v>755</v>
      </c>
      <c r="K3" s="276" t="s">
        <v>756</v>
      </c>
      <c r="L3" s="277" t="s">
        <v>757</v>
      </c>
      <c r="M3" s="278" t="s">
        <v>758</v>
      </c>
      <c r="N3" s="278" t="s">
        <v>759</v>
      </c>
      <c r="O3" s="278" t="s">
        <v>760</v>
      </c>
      <c r="P3" s="278" t="s">
        <v>761</v>
      </c>
      <c r="Q3" s="278" t="s">
        <v>762</v>
      </c>
      <c r="R3" s="282" t="s">
        <v>399</v>
      </c>
      <c r="S3" s="282" t="s">
        <v>195</v>
      </c>
      <c r="T3" s="282" t="s">
        <v>10</v>
      </c>
      <c r="U3" s="283" t="s">
        <v>763</v>
      </c>
      <c r="V3" s="284" t="s">
        <v>764</v>
      </c>
    </row>
    <row r="4" customHeight="1" spans="2:22">
      <c r="B4" s="269"/>
      <c r="C4" s="270" t="s">
        <v>765</v>
      </c>
      <c r="D4" s="271" t="s">
        <v>766</v>
      </c>
      <c r="E4" s="271"/>
      <c r="F4" s="272"/>
      <c r="G4" s="273" t="s">
        <v>767</v>
      </c>
      <c r="H4" s="274"/>
      <c r="I4" s="279"/>
      <c r="J4" s="280"/>
      <c r="K4" s="281"/>
      <c r="L4" s="281"/>
      <c r="M4" s="281"/>
      <c r="N4" s="281"/>
      <c r="O4" s="281"/>
      <c r="P4" s="281"/>
      <c r="Q4" s="285"/>
      <c r="R4" s="286">
        <f>IF($A$1="补货",IF(V4="FBA",I4,J4)+K4+L4,IF(V4="FBA",I4,J4))</f>
        <v>0</v>
      </c>
      <c r="S4" s="287"/>
      <c r="T4" s="287">
        <f t="shared" ref="T4:T21" si="0">R4+S4</f>
        <v>0</v>
      </c>
      <c r="U4" s="281" t="str">
        <f t="shared" ref="U4:U21" si="1">IF(Q4&gt;0,T4/Q4*7,"-")</f>
        <v>-</v>
      </c>
      <c r="V4" s="288"/>
    </row>
    <row r="5" customHeight="1" spans="2:22">
      <c r="B5" s="269"/>
      <c r="C5" s="270" t="s">
        <v>768</v>
      </c>
      <c r="D5" s="271" t="s">
        <v>769</v>
      </c>
      <c r="E5" s="271"/>
      <c r="F5" s="272"/>
      <c r="G5" s="273" t="s">
        <v>770</v>
      </c>
      <c r="H5" s="274"/>
      <c r="I5" s="279"/>
      <c r="J5" s="280"/>
      <c r="K5" s="281"/>
      <c r="L5" s="281"/>
      <c r="M5" s="281"/>
      <c r="N5" s="281"/>
      <c r="O5" s="281"/>
      <c r="P5" s="281"/>
      <c r="Q5" s="285"/>
      <c r="R5" s="286">
        <f>IF($A$1="补货",IF(V5="FBA",I5,J5)+K5+L5,IF(V5="FBA",I5,J5))</f>
        <v>0</v>
      </c>
      <c r="S5" s="287"/>
      <c r="T5" s="287">
        <f t="shared" si="0"/>
        <v>0</v>
      </c>
      <c r="U5" s="281" t="str">
        <f t="shared" si="1"/>
        <v>-</v>
      </c>
      <c r="V5" s="288"/>
    </row>
    <row r="6" customHeight="1" spans="2:22">
      <c r="B6" s="269"/>
      <c r="C6" s="270" t="s">
        <v>771</v>
      </c>
      <c r="D6" s="271" t="s">
        <v>772</v>
      </c>
      <c r="E6" s="271"/>
      <c r="F6" s="272"/>
      <c r="G6" s="273" t="s">
        <v>773</v>
      </c>
      <c r="H6" s="274"/>
      <c r="I6" s="279"/>
      <c r="J6" s="280"/>
      <c r="K6" s="281"/>
      <c r="L6" s="281"/>
      <c r="M6" s="281"/>
      <c r="N6" s="281"/>
      <c r="O6" s="281"/>
      <c r="P6" s="281"/>
      <c r="Q6" s="285"/>
      <c r="R6" s="286">
        <f>IF($A$1="补货",IF(V6="FBA",I6,J6)+K6+L6,IF(V6="FBA",I6,J6))</f>
        <v>0</v>
      </c>
      <c r="S6" s="287"/>
      <c r="T6" s="287">
        <f t="shared" si="0"/>
        <v>0</v>
      </c>
      <c r="U6" s="281" t="str">
        <f t="shared" si="1"/>
        <v>-</v>
      </c>
      <c r="V6" s="288"/>
    </row>
    <row r="7" customHeight="1" spans="2:22">
      <c r="B7" s="269"/>
      <c r="C7" s="270" t="s">
        <v>774</v>
      </c>
      <c r="D7" s="271" t="s">
        <v>775</v>
      </c>
      <c r="E7" s="271"/>
      <c r="F7" s="272"/>
      <c r="G7" s="273" t="s">
        <v>776</v>
      </c>
      <c r="H7" s="274"/>
      <c r="I7" s="279"/>
      <c r="J7" s="280"/>
      <c r="K7" s="281"/>
      <c r="L7" s="281"/>
      <c r="M7" s="281"/>
      <c r="N7" s="281"/>
      <c r="O7" s="281"/>
      <c r="P7" s="281"/>
      <c r="Q7" s="285"/>
      <c r="R7" s="286">
        <f>IF($A$1="补货",IF(V7="FBA",I7,J7)+K7+L7,IF(V7="FBA",I7,J7))</f>
        <v>0</v>
      </c>
      <c r="S7" s="287"/>
      <c r="T7" s="287">
        <f t="shared" si="0"/>
        <v>0</v>
      </c>
      <c r="U7" s="281" t="str">
        <f t="shared" si="1"/>
        <v>-</v>
      </c>
      <c r="V7" s="288"/>
    </row>
    <row r="8" customHeight="1" spans="2:22">
      <c r="B8" s="269"/>
      <c r="C8" s="270" t="s">
        <v>777</v>
      </c>
      <c r="D8" s="271" t="s">
        <v>778</v>
      </c>
      <c r="E8" s="271"/>
      <c r="F8" s="272"/>
      <c r="G8" s="273" t="s">
        <v>779</v>
      </c>
      <c r="H8" s="274"/>
      <c r="I8" s="279"/>
      <c r="J8" s="280"/>
      <c r="K8" s="281"/>
      <c r="L8" s="281"/>
      <c r="M8" s="281"/>
      <c r="N8" s="281"/>
      <c r="O8" s="281"/>
      <c r="P8" s="281"/>
      <c r="Q8" s="285"/>
      <c r="R8" s="286">
        <f>IF($A$1="补货",IF(V8="FBA",I8,J8)+K8+L8,IF(V8="FBA",I8,J8))</f>
        <v>0</v>
      </c>
      <c r="S8" s="287"/>
      <c r="T8" s="287">
        <f t="shared" si="0"/>
        <v>0</v>
      </c>
      <c r="U8" s="281" t="str">
        <f t="shared" si="1"/>
        <v>-</v>
      </c>
      <c r="V8" s="288"/>
    </row>
    <row r="9" customHeight="1" spans="2:22">
      <c r="B9" s="269"/>
      <c r="C9" s="270" t="s">
        <v>780</v>
      </c>
      <c r="D9" s="271" t="s">
        <v>781</v>
      </c>
      <c r="E9" s="271"/>
      <c r="F9" s="272"/>
      <c r="G9" s="273" t="s">
        <v>782</v>
      </c>
      <c r="H9" s="274"/>
      <c r="I9" s="279"/>
      <c r="J9" s="280"/>
      <c r="K9" s="281"/>
      <c r="L9" s="281"/>
      <c r="M9" s="281"/>
      <c r="N9" s="281"/>
      <c r="O9" s="281"/>
      <c r="P9" s="281"/>
      <c r="Q9" s="285"/>
      <c r="R9" s="286">
        <f>IF($A$1="补货",IF(V9="FBA",I9,J9)+K9+L9,IF(V9="FBA",I9,J9))</f>
        <v>0</v>
      </c>
      <c r="S9" s="287"/>
      <c r="T9" s="287">
        <f t="shared" si="0"/>
        <v>0</v>
      </c>
      <c r="U9" s="281" t="str">
        <f t="shared" si="1"/>
        <v>-</v>
      </c>
      <c r="V9" s="288"/>
    </row>
    <row r="10" customHeight="1" spans="2:22">
      <c r="B10" s="269"/>
      <c r="C10" s="270" t="s">
        <v>783</v>
      </c>
      <c r="D10" s="271" t="s">
        <v>784</v>
      </c>
      <c r="E10" s="271"/>
      <c r="F10" s="272"/>
      <c r="G10" s="273" t="s">
        <v>785</v>
      </c>
      <c r="H10" s="274"/>
      <c r="I10" s="279"/>
      <c r="J10" s="280"/>
      <c r="K10" s="281"/>
      <c r="L10" s="281"/>
      <c r="M10" s="281"/>
      <c r="N10" s="281"/>
      <c r="O10" s="281"/>
      <c r="P10" s="281"/>
      <c r="Q10" s="285"/>
      <c r="R10" s="286">
        <f>IF($A$1="补货",IF(V10="FBA",I10,J10)+K10+L10,IF(V10="FBA",I10,J10))</f>
        <v>0</v>
      </c>
      <c r="S10" s="287"/>
      <c r="T10" s="287">
        <f t="shared" si="0"/>
        <v>0</v>
      </c>
      <c r="U10" s="281" t="str">
        <f t="shared" si="1"/>
        <v>-</v>
      </c>
      <c r="V10" s="288"/>
    </row>
    <row r="11" customHeight="1" spans="2:22">
      <c r="B11" s="269"/>
      <c r="C11" s="270" t="s">
        <v>786</v>
      </c>
      <c r="D11" s="271" t="s">
        <v>787</v>
      </c>
      <c r="E11" s="271"/>
      <c r="F11" s="272"/>
      <c r="G11" s="273" t="s">
        <v>788</v>
      </c>
      <c r="H11" s="274"/>
      <c r="I11" s="279"/>
      <c r="J11" s="280"/>
      <c r="K11" s="281"/>
      <c r="L11" s="281"/>
      <c r="M11" s="281"/>
      <c r="N11" s="281"/>
      <c r="O11" s="281"/>
      <c r="P11" s="281"/>
      <c r="Q11" s="285"/>
      <c r="R11" s="286">
        <f>IF($A$1="补货",IF(V11="FBA",I11,J11)+K11+L11,IF(V11="FBA",I11,J11))</f>
        <v>0</v>
      </c>
      <c r="S11" s="287"/>
      <c r="T11" s="287">
        <f t="shared" si="0"/>
        <v>0</v>
      </c>
      <c r="U11" s="281" t="str">
        <f t="shared" si="1"/>
        <v>-</v>
      </c>
      <c r="V11" s="288"/>
    </row>
    <row r="12" customHeight="1" spans="2:22">
      <c r="B12" s="269"/>
      <c r="C12" s="270" t="s">
        <v>789</v>
      </c>
      <c r="D12" s="271" t="s">
        <v>790</v>
      </c>
      <c r="E12" s="271"/>
      <c r="F12" s="272"/>
      <c r="G12" s="273" t="s">
        <v>791</v>
      </c>
      <c r="H12" s="274"/>
      <c r="I12" s="279"/>
      <c r="J12" s="280"/>
      <c r="K12" s="281"/>
      <c r="L12" s="281"/>
      <c r="M12" s="281"/>
      <c r="N12" s="281"/>
      <c r="O12" s="281"/>
      <c r="P12" s="281"/>
      <c r="Q12" s="285"/>
      <c r="R12" s="286">
        <f>IF($A$1="补货",IF(V12="FBA",I12,J12)+K12+L12,IF(V12="FBA",I12,J12))</f>
        <v>0</v>
      </c>
      <c r="S12" s="287"/>
      <c r="T12" s="287">
        <f t="shared" si="0"/>
        <v>0</v>
      </c>
      <c r="U12" s="281" t="str">
        <f t="shared" si="1"/>
        <v>-</v>
      </c>
      <c r="V12" s="288"/>
    </row>
    <row r="13" customHeight="1" spans="2:22">
      <c r="B13" s="269"/>
      <c r="C13" s="270" t="s">
        <v>792</v>
      </c>
      <c r="D13" s="271" t="s">
        <v>793</v>
      </c>
      <c r="E13" s="271"/>
      <c r="F13" s="272"/>
      <c r="G13" s="273" t="s">
        <v>794</v>
      </c>
      <c r="H13" s="274"/>
      <c r="I13" s="279"/>
      <c r="J13" s="280"/>
      <c r="K13" s="281"/>
      <c r="L13" s="281"/>
      <c r="M13" s="281"/>
      <c r="N13" s="281"/>
      <c r="O13" s="281"/>
      <c r="P13" s="281"/>
      <c r="Q13" s="285"/>
      <c r="R13" s="286">
        <f>IF($A$1="补货",IF(V13="FBA",I13,J13)+K13+L13,IF(V13="FBA",I13,J13))</f>
        <v>0</v>
      </c>
      <c r="S13" s="287"/>
      <c r="T13" s="287">
        <f t="shared" si="0"/>
        <v>0</v>
      </c>
      <c r="U13" s="281" t="str">
        <f t="shared" si="1"/>
        <v>-</v>
      </c>
      <c r="V13" s="288"/>
    </row>
    <row r="14" customHeight="1" spans="2:22">
      <c r="B14" s="269"/>
      <c r="C14" s="270" t="s">
        <v>795</v>
      </c>
      <c r="D14" s="271" t="s">
        <v>796</v>
      </c>
      <c r="E14" s="271"/>
      <c r="F14" s="272"/>
      <c r="G14" s="273" t="s">
        <v>797</v>
      </c>
      <c r="H14" s="274"/>
      <c r="I14" s="279"/>
      <c r="J14" s="280"/>
      <c r="K14" s="281"/>
      <c r="L14" s="281"/>
      <c r="M14" s="281"/>
      <c r="N14" s="281"/>
      <c r="O14" s="281"/>
      <c r="P14" s="281"/>
      <c r="Q14" s="285"/>
      <c r="R14" s="286">
        <f>IF($A$1="补货",IF(V14="FBA",I14,J14)+K14+L14,IF(V14="FBA",I14,J14))</f>
        <v>0</v>
      </c>
      <c r="S14" s="287"/>
      <c r="T14" s="287">
        <f t="shared" si="0"/>
        <v>0</v>
      </c>
      <c r="U14" s="281" t="str">
        <f t="shared" si="1"/>
        <v>-</v>
      </c>
      <c r="V14" s="288"/>
    </row>
    <row r="15" customHeight="1" spans="2:22">
      <c r="B15" s="269"/>
      <c r="C15" s="270" t="s">
        <v>798</v>
      </c>
      <c r="D15" s="271" t="s">
        <v>799</v>
      </c>
      <c r="E15" s="271"/>
      <c r="F15" s="272"/>
      <c r="G15" s="273" t="s">
        <v>800</v>
      </c>
      <c r="H15" s="274"/>
      <c r="I15" s="279"/>
      <c r="J15" s="280"/>
      <c r="K15" s="281"/>
      <c r="L15" s="281"/>
      <c r="M15" s="281"/>
      <c r="N15" s="281"/>
      <c r="O15" s="281"/>
      <c r="P15" s="281"/>
      <c r="Q15" s="285"/>
      <c r="R15" s="286">
        <f>IF($A$1="补货",IF(V15="FBA",I15,J15)+K15+L15,IF(V15="FBA",I15,J15))</f>
        <v>0</v>
      </c>
      <c r="S15" s="287"/>
      <c r="T15" s="287">
        <f t="shared" si="0"/>
        <v>0</v>
      </c>
      <c r="U15" s="281" t="str">
        <f t="shared" si="1"/>
        <v>-</v>
      </c>
      <c r="V15" s="288"/>
    </row>
    <row r="16" customHeight="1" spans="2:22">
      <c r="B16" s="269"/>
      <c r="C16" s="270" t="s">
        <v>801</v>
      </c>
      <c r="D16" s="271" t="s">
        <v>802</v>
      </c>
      <c r="E16" s="271"/>
      <c r="F16" s="272"/>
      <c r="G16" s="273" t="s">
        <v>803</v>
      </c>
      <c r="H16" s="274"/>
      <c r="I16" s="279"/>
      <c r="J16" s="280"/>
      <c r="K16" s="281"/>
      <c r="L16" s="281"/>
      <c r="M16" s="281"/>
      <c r="N16" s="281"/>
      <c r="O16" s="281"/>
      <c r="P16" s="281"/>
      <c r="Q16" s="285"/>
      <c r="R16" s="286">
        <f>IF($A$1="补货",IF(V16="FBA",I16,J16)+K16+L16,IF(V16="FBA",I16,J16))</f>
        <v>0</v>
      </c>
      <c r="S16" s="287"/>
      <c r="T16" s="287">
        <f t="shared" si="0"/>
        <v>0</v>
      </c>
      <c r="U16" s="281" t="str">
        <f t="shared" si="1"/>
        <v>-</v>
      </c>
      <c r="V16" s="288"/>
    </row>
    <row r="17" customHeight="1" spans="2:22">
      <c r="B17" s="269"/>
      <c r="C17" s="270" t="s">
        <v>804</v>
      </c>
      <c r="D17" s="271" t="s">
        <v>805</v>
      </c>
      <c r="E17" s="271"/>
      <c r="F17" s="272"/>
      <c r="G17" s="273" t="s">
        <v>806</v>
      </c>
      <c r="H17" s="274"/>
      <c r="I17" s="279"/>
      <c r="J17" s="280"/>
      <c r="K17" s="281"/>
      <c r="L17" s="281"/>
      <c r="M17" s="281"/>
      <c r="N17" s="281"/>
      <c r="O17" s="281"/>
      <c r="P17" s="281"/>
      <c r="Q17" s="285"/>
      <c r="R17" s="286">
        <f>IF($A$1="补货",IF(V17="FBA",I17,J17)+K17+L17,IF(V17="FBA",I17,J17))</f>
        <v>0</v>
      </c>
      <c r="S17" s="287"/>
      <c r="T17" s="287">
        <f t="shared" si="0"/>
        <v>0</v>
      </c>
      <c r="U17" s="281" t="str">
        <f t="shared" si="1"/>
        <v>-</v>
      </c>
      <c r="V17" s="288"/>
    </row>
    <row r="18" customHeight="1" spans="2:22">
      <c r="B18" s="269"/>
      <c r="C18" s="270" t="s">
        <v>807</v>
      </c>
      <c r="D18" s="271" t="s">
        <v>808</v>
      </c>
      <c r="E18" s="271"/>
      <c r="F18" s="272"/>
      <c r="G18" s="273" t="s">
        <v>809</v>
      </c>
      <c r="H18" s="274"/>
      <c r="I18" s="279"/>
      <c r="J18" s="280"/>
      <c r="K18" s="281"/>
      <c r="L18" s="281"/>
      <c r="M18" s="281"/>
      <c r="N18" s="281"/>
      <c r="O18" s="281"/>
      <c r="P18" s="281"/>
      <c r="Q18" s="285"/>
      <c r="R18" s="286">
        <f>IF($A$1="补货",IF(V18="FBA",I18,J18)+K18+L18,IF(V18="FBA",I18,J18))</f>
        <v>0</v>
      </c>
      <c r="S18" s="287"/>
      <c r="T18" s="287">
        <f t="shared" si="0"/>
        <v>0</v>
      </c>
      <c r="U18" s="281" t="str">
        <f t="shared" si="1"/>
        <v>-</v>
      </c>
      <c r="V18" s="288"/>
    </row>
    <row r="19" customHeight="1" spans="2:22">
      <c r="B19" s="269"/>
      <c r="C19" s="270" t="s">
        <v>810</v>
      </c>
      <c r="D19" s="271" t="s">
        <v>811</v>
      </c>
      <c r="E19" s="271"/>
      <c r="F19" s="272"/>
      <c r="G19" s="273" t="s">
        <v>812</v>
      </c>
      <c r="H19" s="274"/>
      <c r="I19" s="279"/>
      <c r="J19" s="280"/>
      <c r="K19" s="281"/>
      <c r="L19" s="281"/>
      <c r="M19" s="281"/>
      <c r="N19" s="281"/>
      <c r="O19" s="281"/>
      <c r="P19" s="281"/>
      <c r="Q19" s="285"/>
      <c r="R19" s="286">
        <f>IF($A$1="补货",IF(V19="FBA",I19,J19)+K19+L19,IF(V19="FBA",I19,J19))</f>
        <v>0</v>
      </c>
      <c r="S19" s="287"/>
      <c r="T19" s="287">
        <f t="shared" si="0"/>
        <v>0</v>
      </c>
      <c r="U19" s="281" t="str">
        <f t="shared" si="1"/>
        <v>-</v>
      </c>
      <c r="V19" s="288"/>
    </row>
    <row r="20" customHeight="1" spans="2:22">
      <c r="B20" s="269"/>
      <c r="C20" s="270" t="s">
        <v>813</v>
      </c>
      <c r="D20" s="271" t="s">
        <v>814</v>
      </c>
      <c r="E20" s="271"/>
      <c r="F20" s="272"/>
      <c r="G20" s="273" t="s">
        <v>815</v>
      </c>
      <c r="H20" s="274"/>
      <c r="I20" s="279"/>
      <c r="J20" s="280"/>
      <c r="K20" s="281"/>
      <c r="L20" s="281"/>
      <c r="M20" s="281"/>
      <c r="N20" s="281"/>
      <c r="O20" s="281"/>
      <c r="P20" s="281"/>
      <c r="Q20" s="285"/>
      <c r="R20" s="286">
        <f>IF($A$1="补货",IF(V20="FBA",I20,J20)+K20+L20,IF(V20="FBA",I20,J20))</f>
        <v>0</v>
      </c>
      <c r="S20" s="287"/>
      <c r="T20" s="287">
        <f t="shared" si="0"/>
        <v>0</v>
      </c>
      <c r="U20" s="281" t="str">
        <f t="shared" si="1"/>
        <v>-</v>
      </c>
      <c r="V20" s="288"/>
    </row>
    <row r="21" customHeight="1" spans="2:22">
      <c r="B21" s="269"/>
      <c r="C21" s="270" t="s">
        <v>816</v>
      </c>
      <c r="D21" s="271" t="s">
        <v>817</v>
      </c>
      <c r="E21" s="271"/>
      <c r="F21" s="272"/>
      <c r="G21" s="273" t="s">
        <v>818</v>
      </c>
      <c r="H21" s="274"/>
      <c r="I21" s="279"/>
      <c r="J21" s="280"/>
      <c r="K21" s="281"/>
      <c r="L21" s="281"/>
      <c r="M21" s="281"/>
      <c r="N21" s="281"/>
      <c r="O21" s="281"/>
      <c r="P21" s="281"/>
      <c r="Q21" s="285"/>
      <c r="R21" s="286">
        <f>IF($A$1="补货",IF(V21="FBA",I21,J21)+K21+L21,IF(V21="FBA",I21,J21))</f>
        <v>0</v>
      </c>
      <c r="S21" s="287"/>
      <c r="T21" s="287">
        <f t="shared" si="0"/>
        <v>0</v>
      </c>
      <c r="U21" s="281" t="str">
        <f t="shared" si="1"/>
        <v>-</v>
      </c>
      <c r="V21" s="288"/>
    </row>
    <row r="22" customHeight="1" spans="2:22">
      <c r="B22" s="269"/>
      <c r="C22" s="270" t="s">
        <v>819</v>
      </c>
      <c r="D22" s="271" t="s">
        <v>820</v>
      </c>
      <c r="E22" s="271"/>
      <c r="F22" s="272"/>
      <c r="G22" s="273" t="s">
        <v>821</v>
      </c>
      <c r="H22" s="274"/>
      <c r="I22" s="279"/>
      <c r="J22" s="280"/>
      <c r="K22" s="281"/>
      <c r="L22" s="281"/>
      <c r="M22" s="281"/>
      <c r="N22" s="281"/>
      <c r="O22" s="281"/>
      <c r="P22" s="281"/>
      <c r="Q22" s="285"/>
      <c r="R22" s="286">
        <f>IF($A$1="补货",IF(V22="FBA",I22,J22)+K22+L22,IF(V22="FBA",I22,J22))</f>
        <v>0</v>
      </c>
      <c r="S22" s="287"/>
      <c r="T22" s="287">
        <f t="shared" ref="T22:T53" si="2">R22+S22</f>
        <v>0</v>
      </c>
      <c r="U22" s="281" t="str">
        <f t="shared" ref="U22:U53" si="3">IF(Q22&gt;0,T22/Q22*7,"-")</f>
        <v>-</v>
      </c>
      <c r="V22" s="288"/>
    </row>
    <row r="23" customHeight="1" spans="2:22">
      <c r="B23" s="269"/>
      <c r="C23" s="270" t="s">
        <v>822</v>
      </c>
      <c r="D23" s="271" t="s">
        <v>823</v>
      </c>
      <c r="E23" s="271"/>
      <c r="F23" s="272"/>
      <c r="G23" s="273" t="s">
        <v>824</v>
      </c>
      <c r="H23" s="274"/>
      <c r="I23" s="279"/>
      <c r="J23" s="280"/>
      <c r="K23" s="281"/>
      <c r="L23" s="281"/>
      <c r="M23" s="281"/>
      <c r="N23" s="281"/>
      <c r="O23" s="281"/>
      <c r="P23" s="281"/>
      <c r="Q23" s="285"/>
      <c r="R23" s="286">
        <f>IF($A$1="补货",IF(V23="FBA",I23,J23)+K23+L23,IF(V23="FBA",I23,J23))</f>
        <v>0</v>
      </c>
      <c r="S23" s="287"/>
      <c r="T23" s="287">
        <f t="shared" si="2"/>
        <v>0</v>
      </c>
      <c r="U23" s="281" t="str">
        <f t="shared" si="3"/>
        <v>-</v>
      </c>
      <c r="V23" s="288"/>
    </row>
    <row r="24" customHeight="1" spans="2:22">
      <c r="B24" s="269"/>
      <c r="C24" s="270" t="s">
        <v>825</v>
      </c>
      <c r="D24" s="271" t="s">
        <v>826</v>
      </c>
      <c r="E24" s="271"/>
      <c r="F24" s="272"/>
      <c r="G24" s="273" t="s">
        <v>827</v>
      </c>
      <c r="H24" s="274"/>
      <c r="I24" s="279"/>
      <c r="J24" s="280"/>
      <c r="K24" s="281"/>
      <c r="L24" s="281"/>
      <c r="M24" s="281"/>
      <c r="N24" s="281"/>
      <c r="O24" s="281"/>
      <c r="P24" s="281"/>
      <c r="Q24" s="285"/>
      <c r="R24" s="286">
        <f>IF($A$1="补货",IF(V24="FBA",I24,J24)+K24+L24,IF(V24="FBA",I24,J24))</f>
        <v>0</v>
      </c>
      <c r="S24" s="287"/>
      <c r="T24" s="287">
        <f t="shared" si="2"/>
        <v>0</v>
      </c>
      <c r="U24" s="281" t="str">
        <f t="shared" si="3"/>
        <v>-</v>
      </c>
      <c r="V24" s="288"/>
    </row>
    <row r="25" customHeight="1" spans="2:22">
      <c r="B25" s="269"/>
      <c r="C25" s="270" t="s">
        <v>828</v>
      </c>
      <c r="D25" s="271" t="s">
        <v>829</v>
      </c>
      <c r="E25" s="271"/>
      <c r="F25" s="272"/>
      <c r="G25" s="273" t="s">
        <v>830</v>
      </c>
      <c r="H25" s="274"/>
      <c r="I25" s="279"/>
      <c r="J25" s="280"/>
      <c r="K25" s="281"/>
      <c r="L25" s="281"/>
      <c r="M25" s="281"/>
      <c r="N25" s="281"/>
      <c r="O25" s="281"/>
      <c r="P25" s="281"/>
      <c r="Q25" s="285"/>
      <c r="R25" s="286">
        <f>IF($A$1="补货",IF(V25="FBA",I25,J25)+K25+L25,IF(V25="FBA",I25,J25))</f>
        <v>0</v>
      </c>
      <c r="S25" s="287"/>
      <c r="T25" s="287">
        <f t="shared" si="2"/>
        <v>0</v>
      </c>
      <c r="U25" s="281" t="str">
        <f t="shared" si="3"/>
        <v>-</v>
      </c>
      <c r="V25" s="288"/>
    </row>
    <row r="26" customHeight="1" spans="2:22">
      <c r="B26" s="269"/>
      <c r="C26" s="270" t="s">
        <v>831</v>
      </c>
      <c r="D26" s="271" t="s">
        <v>832</v>
      </c>
      <c r="E26" s="271"/>
      <c r="F26" s="272"/>
      <c r="G26" s="273" t="s">
        <v>833</v>
      </c>
      <c r="H26" s="274"/>
      <c r="I26" s="279"/>
      <c r="J26" s="280"/>
      <c r="K26" s="281"/>
      <c r="L26" s="281"/>
      <c r="M26" s="281"/>
      <c r="N26" s="281"/>
      <c r="O26" s="281"/>
      <c r="P26" s="281"/>
      <c r="Q26" s="285"/>
      <c r="R26" s="286">
        <f>IF($A$1="补货",IF(V26="FBA",I26,J26)+K26+L26,IF(V26="FBA",I26,J26))</f>
        <v>0</v>
      </c>
      <c r="S26" s="287"/>
      <c r="T26" s="287">
        <f t="shared" si="2"/>
        <v>0</v>
      </c>
      <c r="U26" s="281" t="str">
        <f t="shared" si="3"/>
        <v>-</v>
      </c>
      <c r="V26" s="288"/>
    </row>
    <row r="27" customHeight="1" spans="2:22">
      <c r="B27" s="269"/>
      <c r="C27" s="270" t="s">
        <v>834</v>
      </c>
      <c r="D27" s="271" t="s">
        <v>835</v>
      </c>
      <c r="E27" s="271"/>
      <c r="F27" s="272"/>
      <c r="G27" s="273" t="s">
        <v>836</v>
      </c>
      <c r="H27" s="274"/>
      <c r="I27" s="279"/>
      <c r="J27" s="280"/>
      <c r="K27" s="281"/>
      <c r="L27" s="281"/>
      <c r="M27" s="281"/>
      <c r="N27" s="281"/>
      <c r="O27" s="281"/>
      <c r="P27" s="281"/>
      <c r="Q27" s="285"/>
      <c r="R27" s="286">
        <f>IF($A$1="补货",IF(V27="FBA",I27,J27)+K27+L27,IF(V27="FBA",I27,J27))</f>
        <v>0</v>
      </c>
      <c r="S27" s="287"/>
      <c r="T27" s="287">
        <f t="shared" si="2"/>
        <v>0</v>
      </c>
      <c r="U27" s="281" t="str">
        <f t="shared" si="3"/>
        <v>-</v>
      </c>
      <c r="V27" s="288"/>
    </row>
    <row r="28" customHeight="1" spans="2:22">
      <c r="B28" s="269"/>
      <c r="C28" s="270" t="s">
        <v>837</v>
      </c>
      <c r="D28" s="271" t="s">
        <v>838</v>
      </c>
      <c r="E28" s="271"/>
      <c r="F28" s="272"/>
      <c r="G28" s="273" t="s">
        <v>839</v>
      </c>
      <c r="H28" s="274"/>
      <c r="I28" s="279"/>
      <c r="J28" s="280"/>
      <c r="K28" s="281"/>
      <c r="L28" s="281"/>
      <c r="M28" s="281"/>
      <c r="N28" s="281"/>
      <c r="O28" s="281"/>
      <c r="P28" s="281"/>
      <c r="Q28" s="285"/>
      <c r="R28" s="286">
        <f>IF($A$1="补货",IF(V28="FBA",I28,J28)+K28+L28,IF(V28="FBA",I28,J28))</f>
        <v>0</v>
      </c>
      <c r="S28" s="287"/>
      <c r="T28" s="287">
        <f t="shared" si="2"/>
        <v>0</v>
      </c>
      <c r="U28" s="281" t="str">
        <f t="shared" si="3"/>
        <v>-</v>
      </c>
      <c r="V28" s="288"/>
    </row>
    <row r="29" customHeight="1" spans="2:22">
      <c r="B29" s="269"/>
      <c r="C29" s="270" t="s">
        <v>840</v>
      </c>
      <c r="D29" s="271" t="s">
        <v>841</v>
      </c>
      <c r="E29" s="271"/>
      <c r="F29" s="272"/>
      <c r="G29" s="273" t="s">
        <v>842</v>
      </c>
      <c r="H29" s="274"/>
      <c r="I29" s="279"/>
      <c r="J29" s="280"/>
      <c r="K29" s="281"/>
      <c r="L29" s="281"/>
      <c r="M29" s="281"/>
      <c r="N29" s="281"/>
      <c r="O29" s="281"/>
      <c r="P29" s="281"/>
      <c r="Q29" s="285"/>
      <c r="R29" s="286">
        <f>IF($A$1="补货",IF(V29="FBA",I29,J29)+K29+L29,IF(V29="FBA",I29,J29))</f>
        <v>0</v>
      </c>
      <c r="S29" s="287"/>
      <c r="T29" s="287">
        <f t="shared" si="2"/>
        <v>0</v>
      </c>
      <c r="U29" s="281" t="str">
        <f t="shared" si="3"/>
        <v>-</v>
      </c>
      <c r="V29" s="288"/>
    </row>
    <row r="30" customHeight="1" spans="2:22">
      <c r="B30" s="269"/>
      <c r="C30" s="270" t="s">
        <v>843</v>
      </c>
      <c r="D30" s="271" t="s">
        <v>844</v>
      </c>
      <c r="E30" s="271"/>
      <c r="F30" s="272"/>
      <c r="G30" s="273" t="s">
        <v>845</v>
      </c>
      <c r="H30" s="274"/>
      <c r="I30" s="279"/>
      <c r="J30" s="280"/>
      <c r="K30" s="281"/>
      <c r="L30" s="281"/>
      <c r="M30" s="281"/>
      <c r="N30" s="281"/>
      <c r="O30" s="281"/>
      <c r="P30" s="281"/>
      <c r="Q30" s="285"/>
      <c r="R30" s="286">
        <f>IF($A$1="补货",IF(V30="FBA",I30,J30)+K30+L30,IF(V30="FBA",I30,J30))</f>
        <v>0</v>
      </c>
      <c r="S30" s="287"/>
      <c r="T30" s="287">
        <f t="shared" si="2"/>
        <v>0</v>
      </c>
      <c r="U30" s="281" t="str">
        <f t="shared" si="3"/>
        <v>-</v>
      </c>
      <c r="V30" s="288"/>
    </row>
    <row r="31" customHeight="1" spans="2:22">
      <c r="B31" s="269"/>
      <c r="C31" s="270" t="s">
        <v>846</v>
      </c>
      <c r="D31" s="271" t="s">
        <v>847</v>
      </c>
      <c r="E31" s="271"/>
      <c r="F31" s="272"/>
      <c r="G31" s="273" t="s">
        <v>848</v>
      </c>
      <c r="H31" s="274"/>
      <c r="I31" s="279"/>
      <c r="J31" s="280"/>
      <c r="K31" s="281"/>
      <c r="L31" s="281"/>
      <c r="M31" s="281"/>
      <c r="N31" s="281"/>
      <c r="O31" s="281"/>
      <c r="P31" s="281"/>
      <c r="Q31" s="285"/>
      <c r="R31" s="286">
        <f>IF($A$1="补货",IF(V31="FBA",I31,J31)+K31+L31,IF(V31="FBA",I31,J31))</f>
        <v>0</v>
      </c>
      <c r="S31" s="287"/>
      <c r="T31" s="287">
        <f t="shared" si="2"/>
        <v>0</v>
      </c>
      <c r="U31" s="281" t="str">
        <f t="shared" si="3"/>
        <v>-</v>
      </c>
      <c r="V31" s="288"/>
    </row>
    <row r="32" customHeight="1" spans="2:22">
      <c r="B32" s="269"/>
      <c r="C32" s="270" t="s">
        <v>849</v>
      </c>
      <c r="D32" s="271" t="s">
        <v>850</v>
      </c>
      <c r="E32" s="271"/>
      <c r="F32" s="272"/>
      <c r="G32" s="273" t="s">
        <v>851</v>
      </c>
      <c r="H32" s="274"/>
      <c r="I32" s="279"/>
      <c r="J32" s="280"/>
      <c r="K32" s="281"/>
      <c r="L32" s="281"/>
      <c r="M32" s="281"/>
      <c r="N32" s="281"/>
      <c r="O32" s="281"/>
      <c r="P32" s="281"/>
      <c r="Q32" s="285"/>
      <c r="R32" s="286">
        <f>IF($A$1="补货",IF(V32="FBA",I32,J32)+K32+L32,IF(V32="FBA",I32,J32))</f>
        <v>0</v>
      </c>
      <c r="S32" s="287"/>
      <c r="T32" s="287">
        <f t="shared" si="2"/>
        <v>0</v>
      </c>
      <c r="U32" s="281" t="str">
        <f t="shared" si="3"/>
        <v>-</v>
      </c>
      <c r="V32" s="288"/>
    </row>
    <row r="33" customHeight="1" spans="2:22">
      <c r="B33" s="269"/>
      <c r="C33" s="270" t="s">
        <v>852</v>
      </c>
      <c r="D33" s="271" t="s">
        <v>853</v>
      </c>
      <c r="E33" s="271"/>
      <c r="F33" s="272"/>
      <c r="G33" s="273" t="s">
        <v>854</v>
      </c>
      <c r="H33" s="274"/>
      <c r="I33" s="279"/>
      <c r="J33" s="280"/>
      <c r="K33" s="281"/>
      <c r="L33" s="281"/>
      <c r="M33" s="281"/>
      <c r="N33" s="281"/>
      <c r="O33" s="281"/>
      <c r="P33" s="281"/>
      <c r="Q33" s="285"/>
      <c r="R33" s="286">
        <f>IF($A$1="补货",IF(V33="FBA",I33,J33)+K33+L33,IF(V33="FBA",I33,J33))</f>
        <v>0</v>
      </c>
      <c r="S33" s="287"/>
      <c r="T33" s="287">
        <f t="shared" si="2"/>
        <v>0</v>
      </c>
      <c r="U33" s="281" t="str">
        <f t="shared" si="3"/>
        <v>-</v>
      </c>
      <c r="V33" s="288"/>
    </row>
    <row r="34" customHeight="1" spans="2:22">
      <c r="B34" s="269"/>
      <c r="C34" s="270" t="s">
        <v>855</v>
      </c>
      <c r="D34" s="271" t="s">
        <v>856</v>
      </c>
      <c r="E34" s="271"/>
      <c r="F34" s="272"/>
      <c r="G34" s="273" t="s">
        <v>857</v>
      </c>
      <c r="H34" s="274"/>
      <c r="I34" s="279"/>
      <c r="J34" s="280"/>
      <c r="K34" s="281"/>
      <c r="L34" s="281"/>
      <c r="M34" s="281"/>
      <c r="N34" s="281"/>
      <c r="O34" s="281"/>
      <c r="P34" s="281"/>
      <c r="Q34" s="285"/>
      <c r="R34" s="286">
        <f>IF($A$1="补货",IF(V34="FBA",I34,J34)+K34+L34,IF(V34="FBA",I34,J34))</f>
        <v>0</v>
      </c>
      <c r="S34" s="287"/>
      <c r="T34" s="287">
        <f t="shared" si="2"/>
        <v>0</v>
      </c>
      <c r="U34" s="281" t="str">
        <f t="shared" si="3"/>
        <v>-</v>
      </c>
      <c r="V34" s="288"/>
    </row>
    <row r="35" customHeight="1" spans="2:22">
      <c r="B35" s="269"/>
      <c r="C35" s="270" t="s">
        <v>858</v>
      </c>
      <c r="D35" s="271" t="s">
        <v>859</v>
      </c>
      <c r="E35" s="271"/>
      <c r="F35" s="272"/>
      <c r="G35" s="273" t="s">
        <v>860</v>
      </c>
      <c r="H35" s="274"/>
      <c r="I35" s="279"/>
      <c r="J35" s="280"/>
      <c r="K35" s="281"/>
      <c r="L35" s="281"/>
      <c r="M35" s="281"/>
      <c r="N35" s="281"/>
      <c r="O35" s="281"/>
      <c r="P35" s="281"/>
      <c r="Q35" s="285"/>
      <c r="R35" s="286">
        <f>IF($A$1="补货",IF(V35="FBA",I35,J35)+K35+L35,IF(V35="FBA",I35,J35))</f>
        <v>0</v>
      </c>
      <c r="S35" s="287"/>
      <c r="T35" s="287">
        <f t="shared" si="2"/>
        <v>0</v>
      </c>
      <c r="U35" s="281" t="str">
        <f t="shared" si="3"/>
        <v>-</v>
      </c>
      <c r="V35" s="288"/>
    </row>
    <row r="36" customHeight="1" spans="2:22">
      <c r="B36" s="269"/>
      <c r="C36" s="270" t="s">
        <v>861</v>
      </c>
      <c r="D36" s="271" t="s">
        <v>862</v>
      </c>
      <c r="E36" s="271"/>
      <c r="F36" s="272"/>
      <c r="G36" s="273" t="s">
        <v>863</v>
      </c>
      <c r="H36" s="274"/>
      <c r="I36" s="279"/>
      <c r="J36" s="280"/>
      <c r="K36" s="281"/>
      <c r="L36" s="281"/>
      <c r="M36" s="281"/>
      <c r="N36" s="281"/>
      <c r="O36" s="281"/>
      <c r="P36" s="281"/>
      <c r="Q36" s="285"/>
      <c r="R36" s="286">
        <f>IF($A$1="补货",IF(V36="FBA",I36,J36)+K36+L36,IF(V36="FBA",I36,J36))</f>
        <v>0</v>
      </c>
      <c r="S36" s="287"/>
      <c r="T36" s="287">
        <f t="shared" si="2"/>
        <v>0</v>
      </c>
      <c r="U36" s="281" t="str">
        <f t="shared" si="3"/>
        <v>-</v>
      </c>
      <c r="V36" s="288"/>
    </row>
    <row r="37" customHeight="1" spans="2:22">
      <c r="B37" s="269"/>
      <c r="C37" s="270" t="s">
        <v>864</v>
      </c>
      <c r="D37" s="271" t="s">
        <v>865</v>
      </c>
      <c r="E37" s="271"/>
      <c r="F37" s="272"/>
      <c r="G37" s="273" t="s">
        <v>866</v>
      </c>
      <c r="H37" s="274"/>
      <c r="I37" s="279"/>
      <c r="J37" s="280"/>
      <c r="K37" s="281"/>
      <c r="L37" s="281"/>
      <c r="M37" s="281"/>
      <c r="N37" s="281"/>
      <c r="O37" s="281"/>
      <c r="P37" s="281"/>
      <c r="Q37" s="285"/>
      <c r="R37" s="286">
        <f>IF($A$1="补货",IF(V37="FBA",I37,J37)+K37+L37,IF(V37="FBA",I37,J37))</f>
        <v>0</v>
      </c>
      <c r="S37" s="287"/>
      <c r="T37" s="287">
        <f t="shared" si="2"/>
        <v>0</v>
      </c>
      <c r="U37" s="281" t="str">
        <f t="shared" si="3"/>
        <v>-</v>
      </c>
      <c r="V37" s="288"/>
    </row>
    <row r="38" customHeight="1" spans="2:22">
      <c r="B38" s="269"/>
      <c r="C38" s="270" t="s">
        <v>867</v>
      </c>
      <c r="D38" s="271" t="s">
        <v>868</v>
      </c>
      <c r="E38" s="271"/>
      <c r="F38" s="272"/>
      <c r="G38" s="273" t="s">
        <v>869</v>
      </c>
      <c r="H38" s="274"/>
      <c r="I38" s="279"/>
      <c r="J38" s="280"/>
      <c r="K38" s="281"/>
      <c r="L38" s="281"/>
      <c r="M38" s="281"/>
      <c r="N38" s="281"/>
      <c r="O38" s="281"/>
      <c r="P38" s="281"/>
      <c r="Q38" s="285"/>
      <c r="R38" s="286">
        <f>IF($A$1="补货",IF(V38="FBA",I38,J38)+K38+L38,IF(V38="FBA",I38,J38))</f>
        <v>0</v>
      </c>
      <c r="S38" s="287"/>
      <c r="T38" s="287">
        <f t="shared" si="2"/>
        <v>0</v>
      </c>
      <c r="U38" s="281" t="str">
        <f t="shared" si="3"/>
        <v>-</v>
      </c>
      <c r="V38" s="288"/>
    </row>
    <row r="39" customHeight="1" spans="2:22">
      <c r="B39" s="269"/>
      <c r="C39" s="270" t="s">
        <v>870</v>
      </c>
      <c r="D39" s="271" t="s">
        <v>871</v>
      </c>
      <c r="E39" s="271"/>
      <c r="F39" s="272"/>
      <c r="G39" s="273" t="s">
        <v>872</v>
      </c>
      <c r="H39" s="274"/>
      <c r="I39" s="279"/>
      <c r="J39" s="280"/>
      <c r="K39" s="281"/>
      <c r="L39" s="281"/>
      <c r="M39" s="281"/>
      <c r="N39" s="281"/>
      <c r="O39" s="281"/>
      <c r="P39" s="281"/>
      <c r="Q39" s="285"/>
      <c r="R39" s="286">
        <f>IF($A$1="补货",IF(V39="FBA",I39,J39)+K39+L39,IF(V39="FBA",I39,J39))</f>
        <v>0</v>
      </c>
      <c r="S39" s="287"/>
      <c r="T39" s="287">
        <f t="shared" si="2"/>
        <v>0</v>
      </c>
      <c r="U39" s="281" t="str">
        <f t="shared" si="3"/>
        <v>-</v>
      </c>
      <c r="V39" s="288"/>
    </row>
    <row r="40" customHeight="1" spans="2:22">
      <c r="B40" s="269"/>
      <c r="C40" s="270" t="s">
        <v>873</v>
      </c>
      <c r="D40" s="271" t="s">
        <v>874</v>
      </c>
      <c r="E40" s="271"/>
      <c r="F40" s="272"/>
      <c r="G40" s="273" t="s">
        <v>875</v>
      </c>
      <c r="H40" s="274"/>
      <c r="I40" s="279"/>
      <c r="J40" s="280"/>
      <c r="K40" s="281"/>
      <c r="L40" s="281"/>
      <c r="M40" s="281"/>
      <c r="N40" s="281"/>
      <c r="O40" s="281"/>
      <c r="P40" s="281"/>
      <c r="Q40" s="285"/>
      <c r="R40" s="286">
        <f>IF($A$1="补货",IF(V40="FBA",I40,J40)+K40+L40,IF(V40="FBA",I40,J40))</f>
        <v>0</v>
      </c>
      <c r="S40" s="287"/>
      <c r="T40" s="287">
        <f t="shared" si="2"/>
        <v>0</v>
      </c>
      <c r="U40" s="281" t="str">
        <f t="shared" si="3"/>
        <v>-</v>
      </c>
      <c r="V40" s="288"/>
    </row>
    <row r="41" customHeight="1" spans="2:22">
      <c r="B41" s="269"/>
      <c r="C41" s="270" t="s">
        <v>876</v>
      </c>
      <c r="D41" s="271" t="s">
        <v>877</v>
      </c>
      <c r="E41" s="271"/>
      <c r="F41" s="272"/>
      <c r="G41" s="273" t="s">
        <v>878</v>
      </c>
      <c r="H41" s="274"/>
      <c r="I41" s="279"/>
      <c r="J41" s="280"/>
      <c r="K41" s="281"/>
      <c r="L41" s="281"/>
      <c r="M41" s="281"/>
      <c r="N41" s="281"/>
      <c r="O41" s="281"/>
      <c r="P41" s="281"/>
      <c r="Q41" s="285"/>
      <c r="R41" s="286">
        <f>IF($A$1="补货",IF(V41="FBA",I41,J41)+K41+L41,IF(V41="FBA",I41,J41))</f>
        <v>0</v>
      </c>
      <c r="S41" s="287"/>
      <c r="T41" s="287">
        <f t="shared" si="2"/>
        <v>0</v>
      </c>
      <c r="U41" s="281" t="str">
        <f t="shared" si="3"/>
        <v>-</v>
      </c>
      <c r="V41" s="288"/>
    </row>
    <row r="42" customHeight="1" spans="2:22">
      <c r="B42" s="269"/>
      <c r="C42" s="270" t="s">
        <v>879</v>
      </c>
      <c r="D42" s="271" t="s">
        <v>880</v>
      </c>
      <c r="E42" s="271"/>
      <c r="F42" s="272"/>
      <c r="G42" s="273" t="s">
        <v>881</v>
      </c>
      <c r="H42" s="274"/>
      <c r="I42" s="279"/>
      <c r="J42" s="280"/>
      <c r="K42" s="281"/>
      <c r="L42" s="281"/>
      <c r="M42" s="281"/>
      <c r="N42" s="281"/>
      <c r="O42" s="281"/>
      <c r="P42" s="281"/>
      <c r="Q42" s="285"/>
      <c r="R42" s="286">
        <f>IF($A$1="补货",IF(V42="FBA",I42,J42)+K42+L42,IF(V42="FBA",I42,J42))</f>
        <v>0</v>
      </c>
      <c r="S42" s="287"/>
      <c r="T42" s="287">
        <f t="shared" si="2"/>
        <v>0</v>
      </c>
      <c r="U42" s="281" t="str">
        <f t="shared" si="3"/>
        <v>-</v>
      </c>
      <c r="V42" s="288"/>
    </row>
    <row r="43" customHeight="1" spans="2:22">
      <c r="B43" s="269"/>
      <c r="C43" s="270" t="s">
        <v>882</v>
      </c>
      <c r="D43" s="271" t="s">
        <v>883</v>
      </c>
      <c r="E43" s="271"/>
      <c r="F43" s="272"/>
      <c r="G43" s="273" t="s">
        <v>884</v>
      </c>
      <c r="H43" s="274"/>
      <c r="I43" s="279"/>
      <c r="J43" s="280"/>
      <c r="K43" s="281"/>
      <c r="L43" s="281"/>
      <c r="M43" s="281"/>
      <c r="N43" s="281"/>
      <c r="O43" s="281"/>
      <c r="P43" s="281"/>
      <c r="Q43" s="285"/>
      <c r="R43" s="286">
        <f>IF($A$1="补货",IF(V43="FBA",I43,J43)+K43+L43,IF(V43="FBA",I43,J43))</f>
        <v>0</v>
      </c>
      <c r="S43" s="287"/>
      <c r="T43" s="287">
        <f t="shared" si="2"/>
        <v>0</v>
      </c>
      <c r="U43" s="281" t="str">
        <f t="shared" si="3"/>
        <v>-</v>
      </c>
      <c r="V43" s="288"/>
    </row>
    <row r="44" customHeight="1" spans="2:22">
      <c r="B44" s="269"/>
      <c r="C44" s="270" t="s">
        <v>885</v>
      </c>
      <c r="D44" s="271" t="s">
        <v>886</v>
      </c>
      <c r="E44" s="271"/>
      <c r="F44" s="272"/>
      <c r="G44" s="273" t="s">
        <v>887</v>
      </c>
      <c r="H44" s="274"/>
      <c r="I44" s="279"/>
      <c r="J44" s="280"/>
      <c r="K44" s="281"/>
      <c r="L44" s="281"/>
      <c r="M44" s="281"/>
      <c r="N44" s="281"/>
      <c r="O44" s="281"/>
      <c r="P44" s="281"/>
      <c r="Q44" s="285"/>
      <c r="R44" s="286">
        <f>IF($A$1="补货",IF(V44="FBA",I44,J44)+K44+L44,IF(V44="FBA",I44,J44))</f>
        <v>0</v>
      </c>
      <c r="S44" s="287"/>
      <c r="T44" s="287">
        <f t="shared" si="2"/>
        <v>0</v>
      </c>
      <c r="U44" s="281" t="str">
        <f t="shared" si="3"/>
        <v>-</v>
      </c>
      <c r="V44" s="288"/>
    </row>
    <row r="45" customHeight="1" spans="2:22">
      <c r="B45" s="269"/>
      <c r="C45" s="270" t="s">
        <v>888</v>
      </c>
      <c r="D45" s="271" t="s">
        <v>889</v>
      </c>
      <c r="E45" s="271"/>
      <c r="F45" s="272"/>
      <c r="G45" s="273" t="s">
        <v>890</v>
      </c>
      <c r="H45" s="274"/>
      <c r="I45" s="279"/>
      <c r="J45" s="280"/>
      <c r="K45" s="281"/>
      <c r="L45" s="281"/>
      <c r="M45" s="281"/>
      <c r="N45" s="281"/>
      <c r="O45" s="281"/>
      <c r="P45" s="281"/>
      <c r="Q45" s="285"/>
      <c r="R45" s="286">
        <f>IF($A$1="补货",IF(V45="FBA",I45,J45)+K45+L45,IF(V45="FBA",I45,J45))</f>
        <v>0</v>
      </c>
      <c r="S45" s="287"/>
      <c r="T45" s="287">
        <f t="shared" si="2"/>
        <v>0</v>
      </c>
      <c r="U45" s="281" t="str">
        <f t="shared" si="3"/>
        <v>-</v>
      </c>
      <c r="V45" s="288"/>
    </row>
    <row r="46" customHeight="1" spans="2:22">
      <c r="B46" s="269"/>
      <c r="C46" s="270" t="s">
        <v>891</v>
      </c>
      <c r="D46" s="271" t="s">
        <v>892</v>
      </c>
      <c r="E46" s="271"/>
      <c r="F46" s="272"/>
      <c r="G46" s="273" t="s">
        <v>893</v>
      </c>
      <c r="H46" s="274"/>
      <c r="I46" s="279"/>
      <c r="J46" s="280"/>
      <c r="K46" s="281"/>
      <c r="L46" s="281"/>
      <c r="M46" s="281"/>
      <c r="N46" s="281"/>
      <c r="O46" s="281"/>
      <c r="P46" s="281"/>
      <c r="Q46" s="285"/>
      <c r="R46" s="286">
        <f>IF($A$1="补货",IF(V46="FBA",I46,J46)+K46+L46,IF(V46="FBA",I46,J46))</f>
        <v>0</v>
      </c>
      <c r="S46" s="287"/>
      <c r="T46" s="287">
        <f t="shared" si="2"/>
        <v>0</v>
      </c>
      <c r="U46" s="281" t="str">
        <f t="shared" si="3"/>
        <v>-</v>
      </c>
      <c r="V46" s="288"/>
    </row>
    <row r="47" customHeight="1" spans="2:22">
      <c r="B47" s="269"/>
      <c r="C47" s="270" t="s">
        <v>894</v>
      </c>
      <c r="D47" s="271" t="s">
        <v>895</v>
      </c>
      <c r="E47" s="271"/>
      <c r="F47" s="272"/>
      <c r="G47" s="273" t="s">
        <v>896</v>
      </c>
      <c r="H47" s="274"/>
      <c r="I47" s="279"/>
      <c r="J47" s="280"/>
      <c r="K47" s="281"/>
      <c r="L47" s="281"/>
      <c r="M47" s="281"/>
      <c r="N47" s="281"/>
      <c r="O47" s="281"/>
      <c r="P47" s="281"/>
      <c r="Q47" s="285"/>
      <c r="R47" s="286">
        <f>IF($A$1="补货",IF(V47="FBA",I47,J47)+K47+L47,IF(V47="FBA",I47,J47))</f>
        <v>0</v>
      </c>
      <c r="S47" s="287"/>
      <c r="T47" s="287">
        <f t="shared" si="2"/>
        <v>0</v>
      </c>
      <c r="U47" s="281" t="str">
        <f t="shared" si="3"/>
        <v>-</v>
      </c>
      <c r="V47" s="288"/>
    </row>
    <row r="48" customHeight="1" spans="2:22">
      <c r="B48" s="269"/>
      <c r="C48" s="270" t="s">
        <v>897</v>
      </c>
      <c r="D48" s="271" t="s">
        <v>898</v>
      </c>
      <c r="E48" s="271"/>
      <c r="F48" s="272"/>
      <c r="G48" s="273" t="s">
        <v>899</v>
      </c>
      <c r="H48" s="274"/>
      <c r="I48" s="279"/>
      <c r="J48" s="280"/>
      <c r="K48" s="281"/>
      <c r="L48" s="281"/>
      <c r="M48" s="281"/>
      <c r="N48" s="281"/>
      <c r="O48" s="281"/>
      <c r="P48" s="281"/>
      <c r="Q48" s="285"/>
      <c r="R48" s="286">
        <f>IF($A$1="补货",IF(V48="FBA",I48,J48)+K48+L48,IF(V48="FBA",I48,J48))</f>
        <v>0</v>
      </c>
      <c r="S48" s="287"/>
      <c r="T48" s="287">
        <f t="shared" si="2"/>
        <v>0</v>
      </c>
      <c r="U48" s="281" t="str">
        <f t="shared" si="3"/>
        <v>-</v>
      </c>
      <c r="V48" s="288"/>
    </row>
    <row r="49" customHeight="1" spans="2:22">
      <c r="B49" s="269"/>
      <c r="C49" s="270" t="s">
        <v>900</v>
      </c>
      <c r="D49" s="271" t="s">
        <v>901</v>
      </c>
      <c r="E49" s="271"/>
      <c r="F49" s="272"/>
      <c r="G49" s="273" t="s">
        <v>902</v>
      </c>
      <c r="H49" s="274"/>
      <c r="I49" s="279"/>
      <c r="J49" s="280"/>
      <c r="K49" s="281"/>
      <c r="L49" s="281"/>
      <c r="M49" s="281"/>
      <c r="N49" s="281"/>
      <c r="O49" s="281"/>
      <c r="P49" s="281"/>
      <c r="Q49" s="285"/>
      <c r="R49" s="286">
        <f>IF($A$1="补货",IF(V49="FBA",I49,J49)+K49+L49,IF(V49="FBA",I49,J49))</f>
        <v>0</v>
      </c>
      <c r="S49" s="287"/>
      <c r="T49" s="287">
        <f t="shared" si="2"/>
        <v>0</v>
      </c>
      <c r="U49" s="281" t="str">
        <f t="shared" si="3"/>
        <v>-</v>
      </c>
      <c r="V49" s="288"/>
    </row>
    <row r="50" customHeight="1" spans="2:22">
      <c r="B50" s="269"/>
      <c r="C50" s="270" t="s">
        <v>903</v>
      </c>
      <c r="D50" s="271" t="s">
        <v>904</v>
      </c>
      <c r="E50" s="271"/>
      <c r="F50" s="272"/>
      <c r="G50" s="273" t="s">
        <v>905</v>
      </c>
      <c r="H50" s="274"/>
      <c r="I50" s="279"/>
      <c r="J50" s="280"/>
      <c r="K50" s="281"/>
      <c r="L50" s="281"/>
      <c r="M50" s="281"/>
      <c r="N50" s="281"/>
      <c r="O50" s="281"/>
      <c r="P50" s="281"/>
      <c r="Q50" s="285"/>
      <c r="R50" s="286">
        <f>IF($A$1="补货",IF(V50="FBA",I50,J50)+K50+L50,IF(V50="FBA",I50,J50))</f>
        <v>0</v>
      </c>
      <c r="S50" s="287"/>
      <c r="T50" s="287">
        <f t="shared" si="2"/>
        <v>0</v>
      </c>
      <c r="U50" s="281" t="str">
        <f t="shared" si="3"/>
        <v>-</v>
      </c>
      <c r="V50" s="288"/>
    </row>
    <row r="51" customHeight="1" spans="2:22">
      <c r="B51" s="269"/>
      <c r="C51" s="270" t="s">
        <v>906</v>
      </c>
      <c r="D51" s="271" t="s">
        <v>907</v>
      </c>
      <c r="E51" s="271"/>
      <c r="F51" s="272"/>
      <c r="G51" s="273" t="s">
        <v>908</v>
      </c>
      <c r="H51" s="274"/>
      <c r="I51" s="279"/>
      <c r="J51" s="280"/>
      <c r="K51" s="281"/>
      <c r="L51" s="281"/>
      <c r="M51" s="281"/>
      <c r="N51" s="281"/>
      <c r="O51" s="281"/>
      <c r="P51" s="281"/>
      <c r="Q51" s="285"/>
      <c r="R51" s="286">
        <f>IF($A$1="补货",IF(V51="FBA",I51,J51)+K51+L51,IF(V51="FBA",I51,J51))</f>
        <v>0</v>
      </c>
      <c r="S51" s="287"/>
      <c r="T51" s="287">
        <f t="shared" ref="T51:T114" si="4">R51+S51</f>
        <v>0</v>
      </c>
      <c r="U51" s="281" t="str">
        <f t="shared" ref="U51:U114" si="5">IF(Q51&gt;0,T51/Q51*7,"-")</f>
        <v>-</v>
      </c>
      <c r="V51" s="288"/>
    </row>
    <row r="52" customHeight="1" spans="2:22">
      <c r="B52" s="269"/>
      <c r="C52" s="270" t="s">
        <v>909</v>
      </c>
      <c r="D52" s="271" t="s">
        <v>910</v>
      </c>
      <c r="E52" s="271"/>
      <c r="F52" s="272"/>
      <c r="G52" s="273" t="s">
        <v>911</v>
      </c>
      <c r="H52" s="274"/>
      <c r="I52" s="279"/>
      <c r="J52" s="280"/>
      <c r="K52" s="281"/>
      <c r="L52" s="281"/>
      <c r="M52" s="281"/>
      <c r="N52" s="281"/>
      <c r="O52" s="281"/>
      <c r="P52" s="281"/>
      <c r="Q52" s="285"/>
      <c r="R52" s="286">
        <f>IF($A$1="补货",IF(V52="FBA",I52,J52)+K52+L52,IF(V52="FBA",I52,J52))</f>
        <v>0</v>
      </c>
      <c r="S52" s="287"/>
      <c r="T52" s="287">
        <f t="shared" si="4"/>
        <v>0</v>
      </c>
      <c r="U52" s="281" t="str">
        <f t="shared" si="5"/>
        <v>-</v>
      </c>
      <c r="V52" s="288"/>
    </row>
    <row r="53" customHeight="1" spans="2:22">
      <c r="B53" s="269"/>
      <c r="C53" s="270" t="s">
        <v>912</v>
      </c>
      <c r="D53" s="271" t="s">
        <v>913</v>
      </c>
      <c r="E53" s="271"/>
      <c r="F53" s="272"/>
      <c r="G53" s="273" t="s">
        <v>914</v>
      </c>
      <c r="H53" s="274"/>
      <c r="I53" s="279"/>
      <c r="J53" s="280"/>
      <c r="K53" s="281"/>
      <c r="L53" s="281"/>
      <c r="M53" s="281"/>
      <c r="N53" s="281"/>
      <c r="O53" s="281"/>
      <c r="P53" s="281"/>
      <c r="Q53" s="285"/>
      <c r="R53" s="286">
        <f>IF($A$1="补货",IF(V53="FBA",I53,J53)+K53+L53,IF(V53="FBA",I53,J53))</f>
        <v>0</v>
      </c>
      <c r="S53" s="287"/>
      <c r="T53" s="287">
        <f t="shared" si="4"/>
        <v>0</v>
      </c>
      <c r="U53" s="281" t="str">
        <f t="shared" si="5"/>
        <v>-</v>
      </c>
      <c r="V53" s="288"/>
    </row>
    <row r="54" customHeight="1" spans="2:22">
      <c r="B54" s="269"/>
      <c r="C54" s="270" t="s">
        <v>915</v>
      </c>
      <c r="D54" s="271" t="s">
        <v>916</v>
      </c>
      <c r="E54" s="271"/>
      <c r="F54" s="272"/>
      <c r="G54" s="273" t="s">
        <v>917</v>
      </c>
      <c r="H54" s="274"/>
      <c r="I54" s="279"/>
      <c r="J54" s="280"/>
      <c r="K54" s="281"/>
      <c r="L54" s="281"/>
      <c r="M54" s="281"/>
      <c r="N54" s="281"/>
      <c r="O54" s="281"/>
      <c r="P54" s="281"/>
      <c r="Q54" s="285"/>
      <c r="R54" s="286">
        <f>IF($A$1="补货",IF(V54="FBA",I54,J54)+K54+L54,IF(V54="FBA",I54,J54))</f>
        <v>0</v>
      </c>
      <c r="S54" s="287"/>
      <c r="T54" s="287">
        <f t="shared" si="4"/>
        <v>0</v>
      </c>
      <c r="U54" s="281" t="str">
        <f t="shared" si="5"/>
        <v>-</v>
      </c>
      <c r="V54" s="288"/>
    </row>
    <row r="55" customHeight="1" spans="2:22">
      <c r="B55" s="269"/>
      <c r="C55" s="270" t="s">
        <v>918</v>
      </c>
      <c r="D55" s="271" t="s">
        <v>919</v>
      </c>
      <c r="E55" s="271"/>
      <c r="F55" s="272"/>
      <c r="G55" s="273" t="s">
        <v>920</v>
      </c>
      <c r="H55" s="274"/>
      <c r="I55" s="279"/>
      <c r="J55" s="280"/>
      <c r="K55" s="281"/>
      <c r="L55" s="281"/>
      <c r="M55" s="281"/>
      <c r="N55" s="281"/>
      <c r="O55" s="281"/>
      <c r="P55" s="281"/>
      <c r="Q55" s="285"/>
      <c r="R55" s="286">
        <f>IF($A$1="补货",IF(V55="FBA",I55,J55)+K55+L55,IF(V55="FBA",I55,J55))</f>
        <v>0</v>
      </c>
      <c r="S55" s="287"/>
      <c r="T55" s="287">
        <f t="shared" si="4"/>
        <v>0</v>
      </c>
      <c r="U55" s="281" t="str">
        <f t="shared" si="5"/>
        <v>-</v>
      </c>
      <c r="V55" s="288"/>
    </row>
    <row r="56" customHeight="1" spans="2:22">
      <c r="B56" s="269"/>
      <c r="C56" s="270" t="s">
        <v>921</v>
      </c>
      <c r="D56" s="271" t="s">
        <v>922</v>
      </c>
      <c r="E56" s="271"/>
      <c r="F56" s="272"/>
      <c r="G56" s="273" t="s">
        <v>923</v>
      </c>
      <c r="H56" s="274"/>
      <c r="I56" s="279"/>
      <c r="J56" s="280"/>
      <c r="K56" s="281"/>
      <c r="L56" s="281"/>
      <c r="M56" s="281"/>
      <c r="N56" s="281"/>
      <c r="O56" s="281"/>
      <c r="P56" s="281"/>
      <c r="Q56" s="285"/>
      <c r="R56" s="286">
        <f>IF($A$1="补货",IF(V56="FBA",I56,J56)+K56+L56,IF(V56="FBA",I56,J56))</f>
        <v>0</v>
      </c>
      <c r="S56" s="287"/>
      <c r="T56" s="287">
        <f t="shared" si="4"/>
        <v>0</v>
      </c>
      <c r="U56" s="281" t="str">
        <f t="shared" si="5"/>
        <v>-</v>
      </c>
      <c r="V56" s="288"/>
    </row>
    <row r="57" customHeight="1" spans="2:22">
      <c r="B57" s="269"/>
      <c r="C57" s="270" t="s">
        <v>924</v>
      </c>
      <c r="D57" s="271" t="s">
        <v>925</v>
      </c>
      <c r="E57" s="271"/>
      <c r="F57" s="272"/>
      <c r="G57" s="273" t="s">
        <v>926</v>
      </c>
      <c r="H57" s="274"/>
      <c r="I57" s="279"/>
      <c r="J57" s="280"/>
      <c r="K57" s="281"/>
      <c r="L57" s="281"/>
      <c r="M57" s="281"/>
      <c r="N57" s="281"/>
      <c r="O57" s="281"/>
      <c r="P57" s="281"/>
      <c r="Q57" s="285"/>
      <c r="R57" s="286">
        <f>IF($A$1="补货",IF(V57="FBA",I57,J57)+K57+L57,IF(V57="FBA",I57,J57))</f>
        <v>0</v>
      </c>
      <c r="S57" s="287"/>
      <c r="T57" s="287">
        <f t="shared" si="4"/>
        <v>0</v>
      </c>
      <c r="U57" s="281" t="str">
        <f t="shared" si="5"/>
        <v>-</v>
      </c>
      <c r="V57" s="288"/>
    </row>
    <row r="58" customHeight="1" spans="2:22">
      <c r="B58" s="269"/>
      <c r="C58" s="270" t="s">
        <v>927</v>
      </c>
      <c r="D58" s="271" t="s">
        <v>928</v>
      </c>
      <c r="E58" s="271"/>
      <c r="F58" s="272"/>
      <c r="G58" s="273" t="s">
        <v>929</v>
      </c>
      <c r="H58" s="274"/>
      <c r="I58" s="279"/>
      <c r="J58" s="280"/>
      <c r="K58" s="281"/>
      <c r="L58" s="281"/>
      <c r="M58" s="281"/>
      <c r="N58" s="281"/>
      <c r="O58" s="281"/>
      <c r="P58" s="281"/>
      <c r="Q58" s="285"/>
      <c r="R58" s="286">
        <f>IF($A$1="补货",IF(V58="FBA",I58,J58)+K58+L58,IF(V58="FBA",I58,J58))</f>
        <v>0</v>
      </c>
      <c r="S58" s="287"/>
      <c r="T58" s="287">
        <f t="shared" si="4"/>
        <v>0</v>
      </c>
      <c r="U58" s="281" t="str">
        <f t="shared" si="5"/>
        <v>-</v>
      </c>
      <c r="V58" s="288"/>
    </row>
    <row r="59" customHeight="1" spans="2:22">
      <c r="B59" s="269"/>
      <c r="C59" s="270" t="s">
        <v>930</v>
      </c>
      <c r="D59" s="271" t="s">
        <v>931</v>
      </c>
      <c r="E59" s="271"/>
      <c r="F59" s="272"/>
      <c r="G59" s="273" t="s">
        <v>932</v>
      </c>
      <c r="H59" s="274"/>
      <c r="I59" s="279"/>
      <c r="J59" s="280"/>
      <c r="K59" s="281"/>
      <c r="L59" s="281"/>
      <c r="M59" s="281"/>
      <c r="N59" s="281"/>
      <c r="O59" s="281"/>
      <c r="P59" s="281"/>
      <c r="Q59" s="285"/>
      <c r="R59" s="286">
        <f>IF($A$1="补货",IF(V59="FBA",I59,J59)+K59+L59,IF(V59="FBA",I59,J59))</f>
        <v>0</v>
      </c>
      <c r="S59" s="287"/>
      <c r="T59" s="287">
        <f t="shared" si="4"/>
        <v>0</v>
      </c>
      <c r="U59" s="281" t="str">
        <f t="shared" si="5"/>
        <v>-</v>
      </c>
      <c r="V59" s="288"/>
    </row>
    <row r="60" customHeight="1" spans="2:22">
      <c r="B60" s="269"/>
      <c r="C60" s="270" t="s">
        <v>933</v>
      </c>
      <c r="D60" s="271" t="s">
        <v>934</v>
      </c>
      <c r="E60" s="271"/>
      <c r="F60" s="272"/>
      <c r="G60" s="273" t="s">
        <v>935</v>
      </c>
      <c r="H60" s="274"/>
      <c r="I60" s="279"/>
      <c r="J60" s="280"/>
      <c r="K60" s="281"/>
      <c r="L60" s="281"/>
      <c r="M60" s="281"/>
      <c r="N60" s="281"/>
      <c r="O60" s="281"/>
      <c r="P60" s="281"/>
      <c r="Q60" s="285"/>
      <c r="R60" s="286">
        <f>IF($A$1="补货",IF(V60="FBA",I60,J60)+K60+L60,IF(V60="FBA",I60,J60))</f>
        <v>0</v>
      </c>
      <c r="S60" s="287"/>
      <c r="T60" s="287">
        <f t="shared" si="4"/>
        <v>0</v>
      </c>
      <c r="U60" s="281" t="str">
        <f t="shared" si="5"/>
        <v>-</v>
      </c>
      <c r="V60" s="288"/>
    </row>
    <row r="61" customHeight="1" spans="2:22">
      <c r="B61" s="269"/>
      <c r="C61" s="270" t="s">
        <v>936</v>
      </c>
      <c r="D61" s="271" t="s">
        <v>937</v>
      </c>
      <c r="E61" s="271"/>
      <c r="F61" s="272"/>
      <c r="G61" s="273" t="s">
        <v>938</v>
      </c>
      <c r="H61" s="274"/>
      <c r="I61" s="279"/>
      <c r="J61" s="280"/>
      <c r="K61" s="281"/>
      <c r="L61" s="281"/>
      <c r="M61" s="281"/>
      <c r="N61" s="281"/>
      <c r="O61" s="281"/>
      <c r="P61" s="281"/>
      <c r="Q61" s="285"/>
      <c r="R61" s="286">
        <f>IF($A$1="补货",IF(V61="FBA",I61,J61)+K61+L61,IF(V61="FBA",I61,J61))</f>
        <v>0</v>
      </c>
      <c r="S61" s="287"/>
      <c r="T61" s="287">
        <f t="shared" si="4"/>
        <v>0</v>
      </c>
      <c r="U61" s="281" t="str">
        <f t="shared" si="5"/>
        <v>-</v>
      </c>
      <c r="V61" s="288"/>
    </row>
    <row r="62" customHeight="1" spans="2:22">
      <c r="B62" s="269"/>
      <c r="C62" s="270" t="s">
        <v>939</v>
      </c>
      <c r="D62" s="271" t="s">
        <v>940</v>
      </c>
      <c r="E62" s="271"/>
      <c r="F62" s="272"/>
      <c r="G62" s="273" t="s">
        <v>941</v>
      </c>
      <c r="H62" s="274"/>
      <c r="I62" s="279"/>
      <c r="J62" s="280"/>
      <c r="K62" s="281"/>
      <c r="L62" s="281"/>
      <c r="M62" s="281"/>
      <c r="N62" s="281"/>
      <c r="O62" s="281"/>
      <c r="P62" s="281"/>
      <c r="Q62" s="285"/>
      <c r="R62" s="286">
        <f>IF($A$1="补货",IF(V62="FBA",I62,J62)+K62+L62,IF(V62="FBA",I62,J62))</f>
        <v>0</v>
      </c>
      <c r="S62" s="287"/>
      <c r="T62" s="287">
        <f t="shared" si="4"/>
        <v>0</v>
      </c>
      <c r="U62" s="281" t="str">
        <f t="shared" si="5"/>
        <v>-</v>
      </c>
      <c r="V62" s="288"/>
    </row>
    <row r="63" customHeight="1" spans="2:22">
      <c r="B63" s="269"/>
      <c r="C63" s="270" t="s">
        <v>942</v>
      </c>
      <c r="D63" s="271" t="s">
        <v>943</v>
      </c>
      <c r="E63" s="271"/>
      <c r="F63" s="272"/>
      <c r="G63" s="273" t="s">
        <v>944</v>
      </c>
      <c r="H63" s="274"/>
      <c r="I63" s="279"/>
      <c r="J63" s="280"/>
      <c r="K63" s="281"/>
      <c r="L63" s="281"/>
      <c r="M63" s="281"/>
      <c r="N63" s="281"/>
      <c r="O63" s="281"/>
      <c r="P63" s="281"/>
      <c r="Q63" s="285"/>
      <c r="R63" s="286">
        <f>IF($A$1="补货",IF(V63="FBA",I63,J63)+K63+L63,IF(V63="FBA",I63,J63))</f>
        <v>0</v>
      </c>
      <c r="S63" s="287"/>
      <c r="T63" s="287">
        <f t="shared" si="4"/>
        <v>0</v>
      </c>
      <c r="U63" s="281" t="str">
        <f t="shared" si="5"/>
        <v>-</v>
      </c>
      <c r="V63" s="288"/>
    </row>
    <row r="64" customHeight="1" spans="2:22">
      <c r="B64" s="269"/>
      <c r="C64" s="270" t="s">
        <v>945</v>
      </c>
      <c r="D64" s="271" t="s">
        <v>946</v>
      </c>
      <c r="E64" s="271"/>
      <c r="F64" s="272"/>
      <c r="G64" s="273" t="s">
        <v>947</v>
      </c>
      <c r="H64" s="274"/>
      <c r="I64" s="279"/>
      <c r="J64" s="280"/>
      <c r="K64" s="281"/>
      <c r="L64" s="281"/>
      <c r="M64" s="281"/>
      <c r="N64" s="281"/>
      <c r="O64" s="281"/>
      <c r="P64" s="281"/>
      <c r="Q64" s="285"/>
      <c r="R64" s="286">
        <f>IF($A$1="补货",IF(V64="FBA",I64,J64)+K64+L64,IF(V64="FBA",I64,J64))</f>
        <v>0</v>
      </c>
      <c r="S64" s="287"/>
      <c r="T64" s="287">
        <f t="shared" si="4"/>
        <v>0</v>
      </c>
      <c r="U64" s="281" t="str">
        <f t="shared" si="5"/>
        <v>-</v>
      </c>
      <c r="V64" s="288"/>
    </row>
    <row r="65" customHeight="1" spans="2:22">
      <c r="B65" s="269"/>
      <c r="C65" s="270" t="s">
        <v>948</v>
      </c>
      <c r="D65" s="271" t="s">
        <v>949</v>
      </c>
      <c r="E65" s="271"/>
      <c r="F65" s="272"/>
      <c r="G65" s="273" t="s">
        <v>950</v>
      </c>
      <c r="H65" s="274"/>
      <c r="I65" s="279"/>
      <c r="J65" s="280"/>
      <c r="K65" s="281"/>
      <c r="L65" s="281"/>
      <c r="M65" s="281"/>
      <c r="N65" s="281"/>
      <c r="O65" s="281"/>
      <c r="P65" s="281"/>
      <c r="Q65" s="285"/>
      <c r="R65" s="286">
        <f>IF($A$1="补货",IF(V65="FBA",I65,J65)+K65+L65,IF(V65="FBA",I65,J65))</f>
        <v>0</v>
      </c>
      <c r="S65" s="287"/>
      <c r="T65" s="287">
        <f t="shared" si="4"/>
        <v>0</v>
      </c>
      <c r="U65" s="281" t="str">
        <f t="shared" si="5"/>
        <v>-</v>
      </c>
      <c r="V65" s="288"/>
    </row>
    <row r="66" customHeight="1" spans="2:22">
      <c r="B66" s="269"/>
      <c r="C66" s="270" t="s">
        <v>951</v>
      </c>
      <c r="D66" s="271" t="s">
        <v>952</v>
      </c>
      <c r="E66" s="271"/>
      <c r="F66" s="272"/>
      <c r="G66" s="273" t="s">
        <v>953</v>
      </c>
      <c r="H66" s="274"/>
      <c r="I66" s="279"/>
      <c r="J66" s="280"/>
      <c r="K66" s="281"/>
      <c r="L66" s="281"/>
      <c r="M66" s="281"/>
      <c r="N66" s="281"/>
      <c r="O66" s="281"/>
      <c r="P66" s="281"/>
      <c r="Q66" s="285"/>
      <c r="R66" s="286">
        <f>IF($A$1="补货",IF(V66="FBA",I66,J66)+K66+L66,IF(V66="FBA",I66,J66))</f>
        <v>0</v>
      </c>
      <c r="S66" s="287"/>
      <c r="T66" s="287">
        <f t="shared" si="4"/>
        <v>0</v>
      </c>
      <c r="U66" s="281" t="str">
        <f t="shared" si="5"/>
        <v>-</v>
      </c>
      <c r="V66" s="288"/>
    </row>
    <row r="67" customHeight="1" spans="2:22">
      <c r="B67" s="269"/>
      <c r="C67" s="270" t="s">
        <v>954</v>
      </c>
      <c r="D67" s="271" t="s">
        <v>955</v>
      </c>
      <c r="E67" s="271"/>
      <c r="F67" s="272"/>
      <c r="G67" s="273" t="s">
        <v>956</v>
      </c>
      <c r="H67" s="274"/>
      <c r="I67" s="279"/>
      <c r="J67" s="280"/>
      <c r="K67" s="281"/>
      <c r="L67" s="281"/>
      <c r="M67" s="281"/>
      <c r="N67" s="281"/>
      <c r="O67" s="281"/>
      <c r="P67" s="281"/>
      <c r="Q67" s="285"/>
      <c r="R67" s="286">
        <f>IF($A$1="补货",IF(V67="FBA",I67,J67)+K67+L67,IF(V67="FBA",I67,J67))</f>
        <v>0</v>
      </c>
      <c r="S67" s="287"/>
      <c r="T67" s="287">
        <f t="shared" si="4"/>
        <v>0</v>
      </c>
      <c r="U67" s="281" t="str">
        <f t="shared" si="5"/>
        <v>-</v>
      </c>
      <c r="V67" s="288"/>
    </row>
    <row r="68" customHeight="1" spans="2:22">
      <c r="B68" s="269"/>
      <c r="C68" s="270" t="s">
        <v>957</v>
      </c>
      <c r="D68" s="271" t="s">
        <v>958</v>
      </c>
      <c r="E68" s="271"/>
      <c r="F68" s="272"/>
      <c r="G68" s="273" t="s">
        <v>959</v>
      </c>
      <c r="H68" s="274"/>
      <c r="I68" s="279"/>
      <c r="J68" s="280"/>
      <c r="K68" s="281"/>
      <c r="L68" s="281"/>
      <c r="M68" s="281"/>
      <c r="N68" s="281"/>
      <c r="O68" s="281"/>
      <c r="P68" s="281"/>
      <c r="Q68" s="285"/>
      <c r="R68" s="286">
        <f>IF($A$1="补货",IF(V68="FBA",I68,J68)+K68+L68,IF(V68="FBA",I68,J68))</f>
        <v>0</v>
      </c>
      <c r="S68" s="287"/>
      <c r="T68" s="287">
        <f t="shared" si="4"/>
        <v>0</v>
      </c>
      <c r="U68" s="281" t="str">
        <f t="shared" si="5"/>
        <v>-</v>
      </c>
      <c r="V68" s="288"/>
    </row>
    <row r="69" customHeight="1" spans="2:22">
      <c r="B69" s="269"/>
      <c r="C69" s="270" t="s">
        <v>960</v>
      </c>
      <c r="D69" s="271" t="s">
        <v>961</v>
      </c>
      <c r="E69" s="271"/>
      <c r="F69" s="272"/>
      <c r="G69" s="273" t="s">
        <v>962</v>
      </c>
      <c r="H69" s="274"/>
      <c r="I69" s="279"/>
      <c r="J69" s="280"/>
      <c r="K69" s="281"/>
      <c r="L69" s="281"/>
      <c r="M69" s="281"/>
      <c r="N69" s="281"/>
      <c r="O69" s="281"/>
      <c r="P69" s="281"/>
      <c r="Q69" s="285"/>
      <c r="R69" s="286">
        <f>IF($A$1="补货",IF(V69="FBA",I69,J69)+K69+L69,IF(V69="FBA",I69,J69))</f>
        <v>0</v>
      </c>
      <c r="S69" s="287"/>
      <c r="T69" s="287">
        <f t="shared" si="4"/>
        <v>0</v>
      </c>
      <c r="U69" s="281" t="str">
        <f t="shared" si="5"/>
        <v>-</v>
      </c>
      <c r="V69" s="288"/>
    </row>
    <row r="70" customHeight="1" spans="2:22">
      <c r="B70" s="269"/>
      <c r="C70" s="270" t="s">
        <v>963</v>
      </c>
      <c r="D70" s="271" t="s">
        <v>964</v>
      </c>
      <c r="E70" s="271"/>
      <c r="F70" s="272"/>
      <c r="G70" s="273" t="s">
        <v>965</v>
      </c>
      <c r="H70" s="274"/>
      <c r="I70" s="279"/>
      <c r="J70" s="280"/>
      <c r="K70" s="281"/>
      <c r="L70" s="281"/>
      <c r="M70" s="281"/>
      <c r="N70" s="281"/>
      <c r="O70" s="281"/>
      <c r="P70" s="281"/>
      <c r="Q70" s="285"/>
      <c r="R70" s="286">
        <f>IF($A$1="补货",IF(V70="FBA",I70,J70)+K70+L70,IF(V70="FBA",I70,J70))</f>
        <v>0</v>
      </c>
      <c r="S70" s="287"/>
      <c r="T70" s="287">
        <f t="shared" si="4"/>
        <v>0</v>
      </c>
      <c r="U70" s="281" t="str">
        <f t="shared" si="5"/>
        <v>-</v>
      </c>
      <c r="V70" s="288"/>
    </row>
    <row r="71" customHeight="1" spans="2:22">
      <c r="B71" s="269"/>
      <c r="C71" s="270" t="s">
        <v>966</v>
      </c>
      <c r="D71" s="271" t="s">
        <v>967</v>
      </c>
      <c r="E71" s="271"/>
      <c r="F71" s="272"/>
      <c r="G71" s="273" t="s">
        <v>968</v>
      </c>
      <c r="H71" s="274"/>
      <c r="I71" s="279"/>
      <c r="J71" s="280"/>
      <c r="K71" s="281"/>
      <c r="L71" s="281"/>
      <c r="M71" s="281"/>
      <c r="N71" s="281"/>
      <c r="O71" s="281"/>
      <c r="P71" s="281"/>
      <c r="Q71" s="285"/>
      <c r="R71" s="286">
        <f>IF($A$1="补货",IF(V71="FBA",I71,J71)+K71+L71,IF(V71="FBA",I71,J71))</f>
        <v>0</v>
      </c>
      <c r="S71" s="287"/>
      <c r="T71" s="287">
        <f t="shared" si="4"/>
        <v>0</v>
      </c>
      <c r="U71" s="281" t="str">
        <f t="shared" si="5"/>
        <v>-</v>
      </c>
      <c r="V71" s="288"/>
    </row>
    <row r="72" customHeight="1" spans="2:22">
      <c r="B72" s="269"/>
      <c r="C72" s="270" t="s">
        <v>969</v>
      </c>
      <c r="D72" s="271" t="s">
        <v>970</v>
      </c>
      <c r="E72" s="271"/>
      <c r="F72" s="272"/>
      <c r="G72" s="273" t="s">
        <v>971</v>
      </c>
      <c r="H72" s="274"/>
      <c r="I72" s="279"/>
      <c r="J72" s="280"/>
      <c r="K72" s="281"/>
      <c r="L72" s="281"/>
      <c r="M72" s="281"/>
      <c r="N72" s="281"/>
      <c r="O72" s="281"/>
      <c r="P72" s="281"/>
      <c r="Q72" s="285"/>
      <c r="R72" s="286">
        <f>IF($A$1="补货",IF(V72="FBA",I72,J72)+K72+L72,IF(V72="FBA",I72,J72))</f>
        <v>0</v>
      </c>
      <c r="S72" s="287"/>
      <c r="T72" s="287">
        <f t="shared" si="4"/>
        <v>0</v>
      </c>
      <c r="U72" s="281" t="str">
        <f t="shared" si="5"/>
        <v>-</v>
      </c>
      <c r="V72" s="288"/>
    </row>
    <row r="73" customHeight="1" spans="2:22">
      <c r="B73" s="269"/>
      <c r="C73" s="270" t="s">
        <v>972</v>
      </c>
      <c r="D73" s="271" t="s">
        <v>973</v>
      </c>
      <c r="E73" s="271"/>
      <c r="F73" s="272"/>
      <c r="G73" s="273" t="s">
        <v>974</v>
      </c>
      <c r="H73" s="274"/>
      <c r="I73" s="279"/>
      <c r="J73" s="280"/>
      <c r="K73" s="281"/>
      <c r="L73" s="281"/>
      <c r="M73" s="281"/>
      <c r="N73" s="281"/>
      <c r="O73" s="281"/>
      <c r="P73" s="281"/>
      <c r="Q73" s="285"/>
      <c r="R73" s="286">
        <f>IF($A$1="补货",IF(V73="FBA",I73,J73)+K73+L73,IF(V73="FBA",I73,J73))</f>
        <v>0</v>
      </c>
      <c r="S73" s="287"/>
      <c r="T73" s="287">
        <f t="shared" si="4"/>
        <v>0</v>
      </c>
      <c r="U73" s="281" t="str">
        <f t="shared" si="5"/>
        <v>-</v>
      </c>
      <c r="V73" s="288"/>
    </row>
    <row r="74" customHeight="1" spans="2:22">
      <c r="B74" s="269"/>
      <c r="C74" s="270" t="s">
        <v>975</v>
      </c>
      <c r="D74" s="271" t="s">
        <v>976</v>
      </c>
      <c r="E74" s="271"/>
      <c r="F74" s="272"/>
      <c r="G74" s="273" t="s">
        <v>977</v>
      </c>
      <c r="H74" s="274"/>
      <c r="I74" s="279"/>
      <c r="J74" s="280"/>
      <c r="K74" s="281"/>
      <c r="L74" s="281"/>
      <c r="M74" s="281"/>
      <c r="N74" s="281"/>
      <c r="O74" s="281"/>
      <c r="P74" s="281"/>
      <c r="Q74" s="285"/>
      <c r="R74" s="286">
        <f>IF($A$1="补货",IF(V74="FBA",I74,J74)+K74+L74,IF(V74="FBA",I74,J74))</f>
        <v>0</v>
      </c>
      <c r="S74" s="287"/>
      <c r="T74" s="287">
        <f t="shared" si="4"/>
        <v>0</v>
      </c>
      <c r="U74" s="281" t="str">
        <f t="shared" si="5"/>
        <v>-</v>
      </c>
      <c r="V74" s="288"/>
    </row>
    <row r="75" customHeight="1" spans="2:22">
      <c r="B75" s="269"/>
      <c r="C75" s="270" t="s">
        <v>978</v>
      </c>
      <c r="D75" s="271" t="s">
        <v>979</v>
      </c>
      <c r="E75" s="271"/>
      <c r="F75" s="272"/>
      <c r="G75" s="273" t="s">
        <v>980</v>
      </c>
      <c r="H75" s="274"/>
      <c r="I75" s="279"/>
      <c r="J75" s="280"/>
      <c r="K75" s="281"/>
      <c r="L75" s="281"/>
      <c r="M75" s="281"/>
      <c r="N75" s="281"/>
      <c r="O75" s="281"/>
      <c r="P75" s="281"/>
      <c r="Q75" s="285"/>
      <c r="R75" s="286">
        <f>IF($A$1="补货",IF(V75="FBA",I75,J75)+K75+L75,IF(V75="FBA",I75,J75))</f>
        <v>0</v>
      </c>
      <c r="S75" s="287"/>
      <c r="T75" s="287">
        <f t="shared" si="4"/>
        <v>0</v>
      </c>
      <c r="U75" s="281" t="str">
        <f t="shared" si="5"/>
        <v>-</v>
      </c>
      <c r="V75" s="288"/>
    </row>
    <row r="76" customHeight="1" spans="2:22">
      <c r="B76" s="269"/>
      <c r="C76" s="270" t="s">
        <v>981</v>
      </c>
      <c r="D76" s="271" t="s">
        <v>982</v>
      </c>
      <c r="E76" s="271"/>
      <c r="F76" s="272"/>
      <c r="G76" s="273" t="s">
        <v>983</v>
      </c>
      <c r="H76" s="274"/>
      <c r="I76" s="279"/>
      <c r="J76" s="280"/>
      <c r="K76" s="281"/>
      <c r="L76" s="281"/>
      <c r="M76" s="281"/>
      <c r="N76" s="281"/>
      <c r="O76" s="281"/>
      <c r="P76" s="281"/>
      <c r="Q76" s="285"/>
      <c r="R76" s="286">
        <f>IF($A$1="补货",IF(V76="FBA",I76,J76)+K76+L76,IF(V76="FBA",I76,J76))</f>
        <v>0</v>
      </c>
      <c r="S76" s="287"/>
      <c r="T76" s="287">
        <f t="shared" si="4"/>
        <v>0</v>
      </c>
      <c r="U76" s="281" t="str">
        <f t="shared" si="5"/>
        <v>-</v>
      </c>
      <c r="V76" s="288"/>
    </row>
    <row r="77" customHeight="1" spans="2:22">
      <c r="B77" s="269"/>
      <c r="C77" s="270" t="s">
        <v>984</v>
      </c>
      <c r="D77" s="271" t="s">
        <v>985</v>
      </c>
      <c r="E77" s="271"/>
      <c r="F77" s="272"/>
      <c r="G77" s="273" t="s">
        <v>986</v>
      </c>
      <c r="H77" s="274"/>
      <c r="I77" s="279"/>
      <c r="J77" s="280"/>
      <c r="K77" s="281"/>
      <c r="L77" s="281"/>
      <c r="M77" s="281"/>
      <c r="N77" s="281"/>
      <c r="O77" s="281"/>
      <c r="P77" s="281"/>
      <c r="Q77" s="285"/>
      <c r="R77" s="286">
        <f>IF($A$1="补货",IF(V77="FBA",I77,J77)+K77+L77,IF(V77="FBA",I77,J77))</f>
        <v>0</v>
      </c>
      <c r="S77" s="287"/>
      <c r="T77" s="287">
        <f t="shared" si="4"/>
        <v>0</v>
      </c>
      <c r="U77" s="281" t="str">
        <f t="shared" si="5"/>
        <v>-</v>
      </c>
      <c r="V77" s="288"/>
    </row>
    <row r="78" customHeight="1" spans="2:22">
      <c r="B78" s="269"/>
      <c r="C78" s="270" t="s">
        <v>987</v>
      </c>
      <c r="D78" s="271" t="s">
        <v>988</v>
      </c>
      <c r="E78" s="271"/>
      <c r="F78" s="272"/>
      <c r="G78" s="273" t="s">
        <v>989</v>
      </c>
      <c r="H78" s="274"/>
      <c r="I78" s="279"/>
      <c r="J78" s="280"/>
      <c r="K78" s="281"/>
      <c r="L78" s="281"/>
      <c r="M78" s="281"/>
      <c r="N78" s="281"/>
      <c r="O78" s="281"/>
      <c r="P78" s="281"/>
      <c r="Q78" s="285"/>
      <c r="R78" s="286">
        <f>IF($A$1="补货",IF(V78="FBA",I78,J78)+K78+L78,IF(V78="FBA",I78,J78))</f>
        <v>0</v>
      </c>
      <c r="S78" s="287"/>
      <c r="T78" s="287">
        <f t="shared" si="4"/>
        <v>0</v>
      </c>
      <c r="U78" s="281" t="str">
        <f t="shared" si="5"/>
        <v>-</v>
      </c>
      <c r="V78" s="288"/>
    </row>
    <row r="79" customHeight="1" spans="2:22">
      <c r="B79" s="269"/>
      <c r="C79" s="270" t="s">
        <v>990</v>
      </c>
      <c r="D79" s="271" t="s">
        <v>991</v>
      </c>
      <c r="E79" s="271"/>
      <c r="F79" s="272"/>
      <c r="G79" s="273" t="s">
        <v>992</v>
      </c>
      <c r="H79" s="274"/>
      <c r="I79" s="279"/>
      <c r="J79" s="280"/>
      <c r="K79" s="281"/>
      <c r="L79" s="281"/>
      <c r="M79" s="281"/>
      <c r="N79" s="281"/>
      <c r="O79" s="281"/>
      <c r="P79" s="281"/>
      <c r="Q79" s="285"/>
      <c r="R79" s="286">
        <f>IF($A$1="补货",IF(V79="FBA",I79,J79)+K79+L79,IF(V79="FBA",I79,J79))</f>
        <v>0</v>
      </c>
      <c r="S79" s="287"/>
      <c r="T79" s="287">
        <f t="shared" si="4"/>
        <v>0</v>
      </c>
      <c r="U79" s="281" t="str">
        <f t="shared" si="5"/>
        <v>-</v>
      </c>
      <c r="V79" s="288"/>
    </row>
    <row r="80" customHeight="1" spans="2:22">
      <c r="B80" s="269"/>
      <c r="C80" s="270" t="s">
        <v>993</v>
      </c>
      <c r="D80" s="271" t="s">
        <v>994</v>
      </c>
      <c r="E80" s="271"/>
      <c r="F80" s="272"/>
      <c r="G80" s="273" t="s">
        <v>995</v>
      </c>
      <c r="H80" s="274"/>
      <c r="I80" s="279"/>
      <c r="J80" s="280"/>
      <c r="K80" s="281"/>
      <c r="L80" s="281"/>
      <c r="M80" s="281"/>
      <c r="N80" s="281"/>
      <c r="O80" s="281"/>
      <c r="P80" s="281"/>
      <c r="Q80" s="285"/>
      <c r="R80" s="286">
        <f>IF($A$1="补货",IF(V80="FBA",I80,J80)+K80+L80,IF(V80="FBA",I80,J80))</f>
        <v>0</v>
      </c>
      <c r="S80" s="287"/>
      <c r="T80" s="287">
        <f t="shared" si="4"/>
        <v>0</v>
      </c>
      <c r="U80" s="281" t="str">
        <f t="shared" si="5"/>
        <v>-</v>
      </c>
      <c r="V80" s="288"/>
    </row>
    <row r="81" customHeight="1" spans="2:22">
      <c r="B81" s="269"/>
      <c r="C81" s="270" t="s">
        <v>996</v>
      </c>
      <c r="D81" s="271" t="s">
        <v>997</v>
      </c>
      <c r="E81" s="271"/>
      <c r="F81" s="272"/>
      <c r="G81" s="273" t="s">
        <v>998</v>
      </c>
      <c r="H81" s="274"/>
      <c r="I81" s="279"/>
      <c r="J81" s="280"/>
      <c r="K81" s="281"/>
      <c r="L81" s="281"/>
      <c r="M81" s="281"/>
      <c r="N81" s="281"/>
      <c r="O81" s="281"/>
      <c r="P81" s="281"/>
      <c r="Q81" s="285"/>
      <c r="R81" s="286">
        <f>IF($A$1="补货",IF(V81="FBA",I81,J81)+K81+L81,IF(V81="FBA",I81,J81))</f>
        <v>0</v>
      </c>
      <c r="S81" s="287"/>
      <c r="T81" s="287">
        <f t="shared" si="4"/>
        <v>0</v>
      </c>
      <c r="U81" s="281" t="str">
        <f t="shared" si="5"/>
        <v>-</v>
      </c>
      <c r="V81" s="288"/>
    </row>
    <row r="82" customHeight="1" spans="2:22">
      <c r="B82" s="269"/>
      <c r="C82" s="270" t="s">
        <v>999</v>
      </c>
      <c r="D82" s="271" t="s">
        <v>1000</v>
      </c>
      <c r="E82" s="271"/>
      <c r="F82" s="272"/>
      <c r="G82" s="273" t="s">
        <v>1001</v>
      </c>
      <c r="H82" s="274"/>
      <c r="I82" s="279"/>
      <c r="J82" s="280"/>
      <c r="K82" s="281"/>
      <c r="L82" s="281"/>
      <c r="M82" s="281"/>
      <c r="N82" s="281"/>
      <c r="O82" s="281"/>
      <c r="P82" s="281"/>
      <c r="Q82" s="285"/>
      <c r="R82" s="286">
        <f>IF($A$1="补货",IF(V82="FBA",I82,J82)+K82+L82,IF(V82="FBA",I82,J82))</f>
        <v>0</v>
      </c>
      <c r="S82" s="287"/>
      <c r="T82" s="287">
        <f t="shared" si="4"/>
        <v>0</v>
      </c>
      <c r="U82" s="281" t="str">
        <f t="shared" si="5"/>
        <v>-</v>
      </c>
      <c r="V82" s="288"/>
    </row>
    <row r="83" customHeight="1" spans="2:22">
      <c r="B83" s="269"/>
      <c r="C83" s="270" t="s">
        <v>1002</v>
      </c>
      <c r="D83" s="271" t="s">
        <v>1003</v>
      </c>
      <c r="E83" s="271"/>
      <c r="F83" s="272"/>
      <c r="G83" s="273" t="s">
        <v>1004</v>
      </c>
      <c r="H83" s="274"/>
      <c r="I83" s="279"/>
      <c r="J83" s="280"/>
      <c r="K83" s="281"/>
      <c r="L83" s="281"/>
      <c r="M83" s="281"/>
      <c r="N83" s="281"/>
      <c r="O83" s="281"/>
      <c r="P83" s="281"/>
      <c r="Q83" s="285"/>
      <c r="R83" s="286">
        <f>IF($A$1="补货",IF(V83="FBA",I83,J83)+K83+L83,IF(V83="FBA",I83,J83))</f>
        <v>0</v>
      </c>
      <c r="S83" s="287"/>
      <c r="T83" s="287">
        <f t="shared" si="4"/>
        <v>0</v>
      </c>
      <c r="U83" s="281" t="str">
        <f t="shared" si="5"/>
        <v>-</v>
      </c>
      <c r="V83" s="288"/>
    </row>
    <row r="84" customHeight="1" spans="2:22">
      <c r="B84" s="269"/>
      <c r="C84" s="270" t="s">
        <v>1005</v>
      </c>
      <c r="D84" s="271" t="s">
        <v>1006</v>
      </c>
      <c r="E84" s="271"/>
      <c r="F84" s="272"/>
      <c r="G84" s="273" t="s">
        <v>1007</v>
      </c>
      <c r="H84" s="274"/>
      <c r="I84" s="279"/>
      <c r="J84" s="280"/>
      <c r="K84" s="281"/>
      <c r="L84" s="281"/>
      <c r="M84" s="281"/>
      <c r="N84" s="281"/>
      <c r="O84" s="281"/>
      <c r="P84" s="281"/>
      <c r="Q84" s="285"/>
      <c r="R84" s="286">
        <f>IF($A$1="补货",IF(V84="FBA",I84,J84)+K84+L84,IF(V84="FBA",I84,J84))</f>
        <v>0</v>
      </c>
      <c r="S84" s="287"/>
      <c r="T84" s="287">
        <f t="shared" si="4"/>
        <v>0</v>
      </c>
      <c r="U84" s="281" t="str">
        <f t="shared" si="5"/>
        <v>-</v>
      </c>
      <c r="V84" s="288"/>
    </row>
    <row r="85" customHeight="1" spans="2:22">
      <c r="B85" s="269"/>
      <c r="C85" s="270" t="s">
        <v>1008</v>
      </c>
      <c r="D85" s="271" t="s">
        <v>1009</v>
      </c>
      <c r="E85" s="271"/>
      <c r="F85" s="272"/>
      <c r="G85" s="273" t="s">
        <v>1010</v>
      </c>
      <c r="H85" s="274"/>
      <c r="I85" s="279"/>
      <c r="J85" s="280"/>
      <c r="K85" s="281"/>
      <c r="L85" s="281"/>
      <c r="M85" s="281"/>
      <c r="N85" s="281"/>
      <c r="O85" s="281"/>
      <c r="P85" s="281"/>
      <c r="Q85" s="285"/>
      <c r="R85" s="286">
        <f>IF($A$1="补货",IF(V85="FBA",I85,J85)+K85+L85,IF(V85="FBA",I85,J85))</f>
        <v>0</v>
      </c>
      <c r="S85" s="287"/>
      <c r="T85" s="287">
        <f t="shared" si="4"/>
        <v>0</v>
      </c>
      <c r="U85" s="281" t="str">
        <f t="shared" si="5"/>
        <v>-</v>
      </c>
      <c r="V85" s="288"/>
    </row>
    <row r="86" customHeight="1" spans="2:22">
      <c r="B86" s="269"/>
      <c r="C86" s="270" t="s">
        <v>1011</v>
      </c>
      <c r="D86" s="271" t="s">
        <v>1012</v>
      </c>
      <c r="E86" s="271"/>
      <c r="F86" s="272"/>
      <c r="G86" s="273" t="s">
        <v>1013</v>
      </c>
      <c r="H86" s="274"/>
      <c r="I86" s="279"/>
      <c r="J86" s="280"/>
      <c r="K86" s="281"/>
      <c r="L86" s="281"/>
      <c r="M86" s="281"/>
      <c r="N86" s="281"/>
      <c r="O86" s="281"/>
      <c r="P86" s="281"/>
      <c r="Q86" s="285"/>
      <c r="R86" s="286">
        <f>IF($A$1="补货",IF(V86="FBA",I86,J86)+K86+L86,IF(V86="FBA",I86,J86))</f>
        <v>0</v>
      </c>
      <c r="S86" s="287"/>
      <c r="T86" s="287">
        <f t="shared" si="4"/>
        <v>0</v>
      </c>
      <c r="U86" s="281" t="str">
        <f t="shared" si="5"/>
        <v>-</v>
      </c>
      <c r="V86" s="288"/>
    </row>
    <row r="87" customHeight="1" spans="2:22">
      <c r="B87" s="269"/>
      <c r="C87" s="270" t="s">
        <v>1014</v>
      </c>
      <c r="D87" s="271" t="s">
        <v>1015</v>
      </c>
      <c r="E87" s="271"/>
      <c r="F87" s="272"/>
      <c r="G87" s="273" t="s">
        <v>1016</v>
      </c>
      <c r="H87" s="274"/>
      <c r="I87" s="279"/>
      <c r="J87" s="280"/>
      <c r="K87" s="281"/>
      <c r="L87" s="281"/>
      <c r="M87" s="281"/>
      <c r="N87" s="281"/>
      <c r="O87" s="281"/>
      <c r="P87" s="281"/>
      <c r="Q87" s="285"/>
      <c r="R87" s="286">
        <f>IF($A$1="补货",IF(V87="FBA",I87,J87)+K87+L87,IF(V87="FBA",I87,J87))</f>
        <v>0</v>
      </c>
      <c r="S87" s="287"/>
      <c r="T87" s="287">
        <f t="shared" si="4"/>
        <v>0</v>
      </c>
      <c r="U87" s="281" t="str">
        <f t="shared" si="5"/>
        <v>-</v>
      </c>
      <c r="V87" s="288"/>
    </row>
    <row r="88" customHeight="1" spans="2:22">
      <c r="B88" s="269"/>
      <c r="C88" s="270" t="s">
        <v>1017</v>
      </c>
      <c r="D88" s="271" t="s">
        <v>1018</v>
      </c>
      <c r="E88" s="271"/>
      <c r="F88" s="272"/>
      <c r="G88" s="273" t="s">
        <v>1019</v>
      </c>
      <c r="H88" s="274"/>
      <c r="I88" s="279"/>
      <c r="J88" s="280"/>
      <c r="K88" s="281"/>
      <c r="L88" s="281"/>
      <c r="M88" s="281"/>
      <c r="N88" s="281"/>
      <c r="O88" s="281"/>
      <c r="P88" s="281"/>
      <c r="Q88" s="285"/>
      <c r="R88" s="286">
        <f>IF($A$1="补货",IF(V88="FBA",I88,J88)+K88+L88,IF(V88="FBA",I88,J88))</f>
        <v>0</v>
      </c>
      <c r="S88" s="287"/>
      <c r="T88" s="287">
        <f t="shared" si="4"/>
        <v>0</v>
      </c>
      <c r="U88" s="281" t="str">
        <f t="shared" si="5"/>
        <v>-</v>
      </c>
      <c r="V88" s="288"/>
    </row>
    <row r="89" customHeight="1" spans="2:22">
      <c r="B89" s="269"/>
      <c r="C89" s="270" t="s">
        <v>1020</v>
      </c>
      <c r="D89" s="271" t="s">
        <v>1021</v>
      </c>
      <c r="E89" s="271"/>
      <c r="F89" s="272"/>
      <c r="G89" s="273" t="s">
        <v>1022</v>
      </c>
      <c r="H89" s="274"/>
      <c r="I89" s="279"/>
      <c r="J89" s="280"/>
      <c r="K89" s="281"/>
      <c r="L89" s="281"/>
      <c r="M89" s="281"/>
      <c r="N89" s="281"/>
      <c r="O89" s="281"/>
      <c r="P89" s="281"/>
      <c r="Q89" s="285"/>
      <c r="R89" s="286">
        <f>IF($A$1="补货",IF(V89="FBA",I89,J89)+K89+L89,IF(V89="FBA",I89,J89))</f>
        <v>0</v>
      </c>
      <c r="S89" s="287"/>
      <c r="T89" s="287">
        <f t="shared" si="4"/>
        <v>0</v>
      </c>
      <c r="U89" s="281" t="str">
        <f t="shared" si="5"/>
        <v>-</v>
      </c>
      <c r="V89" s="288"/>
    </row>
    <row r="90" customHeight="1" spans="2:22">
      <c r="B90" s="269"/>
      <c r="C90" s="270" t="s">
        <v>1023</v>
      </c>
      <c r="D90" s="271" t="s">
        <v>1024</v>
      </c>
      <c r="E90" s="271"/>
      <c r="F90" s="272"/>
      <c r="G90" s="273" t="s">
        <v>1025</v>
      </c>
      <c r="H90" s="274"/>
      <c r="I90" s="279"/>
      <c r="J90" s="280"/>
      <c r="K90" s="281"/>
      <c r="L90" s="281"/>
      <c r="M90" s="281"/>
      <c r="N90" s="281"/>
      <c r="O90" s="281"/>
      <c r="P90" s="281"/>
      <c r="Q90" s="285"/>
      <c r="R90" s="286">
        <f>IF($A$1="补货",IF(V90="FBA",I90,J90)+K90+L90,IF(V90="FBA",I90,J90))</f>
        <v>0</v>
      </c>
      <c r="S90" s="287"/>
      <c r="T90" s="287">
        <f t="shared" si="4"/>
        <v>0</v>
      </c>
      <c r="U90" s="281" t="str">
        <f t="shared" si="5"/>
        <v>-</v>
      </c>
      <c r="V90" s="288"/>
    </row>
    <row r="91" customHeight="1" spans="2:22">
      <c r="B91" s="269"/>
      <c r="C91" s="270" t="s">
        <v>1026</v>
      </c>
      <c r="D91" s="271" t="s">
        <v>1027</v>
      </c>
      <c r="E91" s="271"/>
      <c r="F91" s="272"/>
      <c r="G91" s="273" t="s">
        <v>1028</v>
      </c>
      <c r="H91" s="274"/>
      <c r="I91" s="279"/>
      <c r="J91" s="280"/>
      <c r="K91" s="281"/>
      <c r="L91" s="281"/>
      <c r="M91" s="281"/>
      <c r="N91" s="281"/>
      <c r="O91" s="281"/>
      <c r="P91" s="281"/>
      <c r="Q91" s="285"/>
      <c r="R91" s="286">
        <f>IF($A$1="补货",IF(V91="FBA",I91,J91)+K91+L91,IF(V91="FBA",I91,J91))</f>
        <v>0</v>
      </c>
      <c r="S91" s="287"/>
      <c r="T91" s="287">
        <f t="shared" si="4"/>
        <v>0</v>
      </c>
      <c r="U91" s="281" t="str">
        <f t="shared" si="5"/>
        <v>-</v>
      </c>
      <c r="V91" s="288"/>
    </row>
    <row r="92" customHeight="1" spans="2:22">
      <c r="B92" s="269"/>
      <c r="C92" s="270" t="s">
        <v>1029</v>
      </c>
      <c r="D92" s="271" t="s">
        <v>1030</v>
      </c>
      <c r="E92" s="271"/>
      <c r="F92" s="272"/>
      <c r="G92" s="273" t="s">
        <v>1031</v>
      </c>
      <c r="H92" s="274"/>
      <c r="I92" s="279"/>
      <c r="J92" s="280"/>
      <c r="K92" s="281"/>
      <c r="L92" s="281"/>
      <c r="M92" s="281"/>
      <c r="N92" s="281"/>
      <c r="O92" s="281"/>
      <c r="P92" s="281"/>
      <c r="Q92" s="285"/>
      <c r="R92" s="286">
        <f>IF($A$1="补货",IF(V92="FBA",I92,J92)+K92+L92,IF(V92="FBA",I92,J92))</f>
        <v>0</v>
      </c>
      <c r="S92" s="287"/>
      <c r="T92" s="287">
        <f t="shared" si="4"/>
        <v>0</v>
      </c>
      <c r="U92" s="281" t="str">
        <f t="shared" si="5"/>
        <v>-</v>
      </c>
      <c r="V92" s="288"/>
    </row>
    <row r="93" customHeight="1" spans="2:22">
      <c r="B93" s="269"/>
      <c r="C93" s="270" t="s">
        <v>1032</v>
      </c>
      <c r="D93" s="271" t="s">
        <v>1033</v>
      </c>
      <c r="E93" s="271"/>
      <c r="F93" s="272"/>
      <c r="G93" s="273" t="s">
        <v>1034</v>
      </c>
      <c r="H93" s="274"/>
      <c r="I93" s="279"/>
      <c r="J93" s="280"/>
      <c r="K93" s="281"/>
      <c r="L93" s="281"/>
      <c r="M93" s="281"/>
      <c r="N93" s="281"/>
      <c r="O93" s="281"/>
      <c r="P93" s="281"/>
      <c r="Q93" s="285"/>
      <c r="R93" s="286">
        <f>IF($A$1="补货",IF(V93="FBA",I93,J93)+K93+L93,IF(V93="FBA",I93,J93))</f>
        <v>0</v>
      </c>
      <c r="S93" s="287"/>
      <c r="T93" s="287">
        <f t="shared" si="4"/>
        <v>0</v>
      </c>
      <c r="U93" s="281" t="str">
        <f t="shared" si="5"/>
        <v>-</v>
      </c>
      <c r="V93" s="288"/>
    </row>
    <row r="94" customHeight="1" spans="2:22">
      <c r="B94" s="269"/>
      <c r="C94" s="270" t="s">
        <v>1035</v>
      </c>
      <c r="D94" s="271" t="s">
        <v>1036</v>
      </c>
      <c r="E94" s="271"/>
      <c r="F94" s="272"/>
      <c r="G94" s="273" t="s">
        <v>1037</v>
      </c>
      <c r="H94" s="274"/>
      <c r="I94" s="279"/>
      <c r="J94" s="280"/>
      <c r="K94" s="281"/>
      <c r="L94" s="281"/>
      <c r="M94" s="281"/>
      <c r="N94" s="281"/>
      <c r="O94" s="281"/>
      <c r="P94" s="281"/>
      <c r="Q94" s="285"/>
      <c r="R94" s="286">
        <f>IF($A$1="补货",IF(V94="FBA",I94,J94)+K94+L94,IF(V94="FBA",I94,J94))</f>
        <v>0</v>
      </c>
      <c r="S94" s="287"/>
      <c r="T94" s="287">
        <f t="shared" si="4"/>
        <v>0</v>
      </c>
      <c r="U94" s="281" t="str">
        <f t="shared" si="5"/>
        <v>-</v>
      </c>
      <c r="V94" s="288"/>
    </row>
    <row r="95" customHeight="1" spans="2:22">
      <c r="B95" s="269"/>
      <c r="C95" s="270" t="s">
        <v>1038</v>
      </c>
      <c r="D95" s="271" t="s">
        <v>1039</v>
      </c>
      <c r="E95" s="271"/>
      <c r="F95" s="272"/>
      <c r="G95" s="273" t="s">
        <v>1040</v>
      </c>
      <c r="H95" s="274"/>
      <c r="I95" s="279"/>
      <c r="J95" s="280"/>
      <c r="K95" s="281"/>
      <c r="L95" s="281"/>
      <c r="M95" s="281"/>
      <c r="N95" s="281"/>
      <c r="O95" s="281"/>
      <c r="P95" s="281"/>
      <c r="Q95" s="285"/>
      <c r="R95" s="286">
        <f>IF($A$1="补货",IF(V95="FBA",I95,J95)+K95+L95,IF(V95="FBA",I95,J95))</f>
        <v>0</v>
      </c>
      <c r="S95" s="287"/>
      <c r="T95" s="287">
        <f t="shared" si="4"/>
        <v>0</v>
      </c>
      <c r="U95" s="281" t="str">
        <f t="shared" si="5"/>
        <v>-</v>
      </c>
      <c r="V95" s="288"/>
    </row>
    <row r="96" customHeight="1" spans="2:22">
      <c r="B96" s="269"/>
      <c r="C96" s="270" t="s">
        <v>1041</v>
      </c>
      <c r="D96" s="271" t="s">
        <v>1042</v>
      </c>
      <c r="E96" s="271"/>
      <c r="F96" s="272"/>
      <c r="G96" s="273" t="s">
        <v>1043</v>
      </c>
      <c r="H96" s="274"/>
      <c r="I96" s="279"/>
      <c r="J96" s="280"/>
      <c r="K96" s="281"/>
      <c r="L96" s="281"/>
      <c r="M96" s="281"/>
      <c r="N96" s="281"/>
      <c r="O96" s="281"/>
      <c r="P96" s="281"/>
      <c r="Q96" s="285"/>
      <c r="R96" s="286">
        <f>IF($A$1="补货",IF(V96="FBA",I96,J96)+K96+L96,IF(V96="FBA",I96,J96))</f>
        <v>0</v>
      </c>
      <c r="S96" s="287"/>
      <c r="T96" s="287">
        <f t="shared" si="4"/>
        <v>0</v>
      </c>
      <c r="U96" s="281" t="str">
        <f t="shared" si="5"/>
        <v>-</v>
      </c>
      <c r="V96" s="288"/>
    </row>
    <row r="97" customHeight="1" spans="2:22">
      <c r="B97" s="269"/>
      <c r="C97" s="270" t="s">
        <v>1044</v>
      </c>
      <c r="D97" s="271" t="s">
        <v>1045</v>
      </c>
      <c r="E97" s="271"/>
      <c r="F97" s="272"/>
      <c r="G97" s="273" t="s">
        <v>1046</v>
      </c>
      <c r="H97" s="274"/>
      <c r="I97" s="279"/>
      <c r="J97" s="280"/>
      <c r="K97" s="281"/>
      <c r="L97" s="281"/>
      <c r="M97" s="281"/>
      <c r="N97" s="281"/>
      <c r="O97" s="281"/>
      <c r="P97" s="281"/>
      <c r="Q97" s="285"/>
      <c r="R97" s="286">
        <f>IF($A$1="补货",IF(V97="FBA",I97,J97)+K97+L97,IF(V97="FBA",I97,J97))</f>
        <v>0</v>
      </c>
      <c r="S97" s="287"/>
      <c r="T97" s="287">
        <f t="shared" si="4"/>
        <v>0</v>
      </c>
      <c r="U97" s="281" t="str">
        <f t="shared" si="5"/>
        <v>-</v>
      </c>
      <c r="V97" s="288"/>
    </row>
    <row r="98" customHeight="1" spans="2:22">
      <c r="B98" s="269"/>
      <c r="C98" s="270" t="s">
        <v>1047</v>
      </c>
      <c r="D98" s="271" t="s">
        <v>1048</v>
      </c>
      <c r="E98" s="271"/>
      <c r="F98" s="272"/>
      <c r="G98" s="273" t="s">
        <v>1049</v>
      </c>
      <c r="H98" s="274"/>
      <c r="I98" s="279"/>
      <c r="J98" s="280"/>
      <c r="K98" s="281"/>
      <c r="L98" s="281"/>
      <c r="M98" s="281"/>
      <c r="N98" s="281"/>
      <c r="O98" s="281"/>
      <c r="P98" s="281"/>
      <c r="Q98" s="285"/>
      <c r="R98" s="286">
        <f>IF($A$1="补货",IF(V98="FBA",I98,J98)+K98+L98,IF(V98="FBA",I98,J98))</f>
        <v>0</v>
      </c>
      <c r="S98" s="287"/>
      <c r="T98" s="287">
        <f t="shared" si="4"/>
        <v>0</v>
      </c>
      <c r="U98" s="281" t="str">
        <f t="shared" si="5"/>
        <v>-</v>
      </c>
      <c r="V98" s="288"/>
    </row>
    <row r="99" customHeight="1" spans="2:22">
      <c r="B99" s="269"/>
      <c r="C99" s="270" t="s">
        <v>1050</v>
      </c>
      <c r="D99" s="271" t="s">
        <v>1051</v>
      </c>
      <c r="E99" s="271"/>
      <c r="F99" s="272"/>
      <c r="G99" s="273" t="s">
        <v>1052</v>
      </c>
      <c r="H99" s="274"/>
      <c r="I99" s="279"/>
      <c r="J99" s="280"/>
      <c r="K99" s="281"/>
      <c r="L99" s="281"/>
      <c r="M99" s="281"/>
      <c r="N99" s="281"/>
      <c r="O99" s="281"/>
      <c r="P99" s="281"/>
      <c r="Q99" s="285"/>
      <c r="R99" s="286">
        <f>IF($A$1="补货",IF(V99="FBA",I99,J99)+K99+L99,IF(V99="FBA",I99,J99))</f>
        <v>0</v>
      </c>
      <c r="S99" s="287"/>
      <c r="T99" s="287">
        <f t="shared" si="4"/>
        <v>0</v>
      </c>
      <c r="U99" s="281" t="str">
        <f t="shared" si="5"/>
        <v>-</v>
      </c>
      <c r="V99" s="288"/>
    </row>
    <row r="100" customHeight="1" spans="2:22">
      <c r="B100" s="269"/>
      <c r="C100" s="270" t="s">
        <v>1053</v>
      </c>
      <c r="D100" s="271" t="s">
        <v>1054</v>
      </c>
      <c r="E100" s="271"/>
      <c r="F100" s="272"/>
      <c r="G100" s="273" t="s">
        <v>1055</v>
      </c>
      <c r="H100" s="274"/>
      <c r="I100" s="279"/>
      <c r="J100" s="280"/>
      <c r="K100" s="281"/>
      <c r="L100" s="281"/>
      <c r="M100" s="281"/>
      <c r="N100" s="281"/>
      <c r="O100" s="281"/>
      <c r="P100" s="281"/>
      <c r="Q100" s="285"/>
      <c r="R100" s="286">
        <f>IF($A$1="补货",IF(V100="FBA",I100,J100)+K100+L100,IF(V100="FBA",I100,J100))</f>
        <v>0</v>
      </c>
      <c r="S100" s="287"/>
      <c r="T100" s="287">
        <f t="shared" si="4"/>
        <v>0</v>
      </c>
      <c r="U100" s="281" t="str">
        <f t="shared" si="5"/>
        <v>-</v>
      </c>
      <c r="V100" s="288"/>
    </row>
    <row r="101" customHeight="1" spans="2:22">
      <c r="B101" s="269"/>
      <c r="C101" s="270" t="s">
        <v>1056</v>
      </c>
      <c r="D101" s="271" t="s">
        <v>1057</v>
      </c>
      <c r="E101" s="271"/>
      <c r="F101" s="272"/>
      <c r="G101" s="273" t="s">
        <v>1058</v>
      </c>
      <c r="H101" s="274"/>
      <c r="I101" s="279"/>
      <c r="J101" s="280"/>
      <c r="K101" s="281"/>
      <c r="L101" s="281"/>
      <c r="M101" s="281"/>
      <c r="N101" s="281"/>
      <c r="O101" s="281"/>
      <c r="P101" s="281"/>
      <c r="Q101" s="285"/>
      <c r="R101" s="286">
        <f>IF($A$1="补货",IF(V101="FBA",I101,J101)+K101+L101,IF(V101="FBA",I101,J101))</f>
        <v>0</v>
      </c>
      <c r="S101" s="287"/>
      <c r="T101" s="287">
        <f t="shared" si="4"/>
        <v>0</v>
      </c>
      <c r="U101" s="281" t="str">
        <f t="shared" si="5"/>
        <v>-</v>
      </c>
      <c r="V101" s="288"/>
    </row>
    <row r="102" customHeight="1" spans="2:22">
      <c r="B102" s="269"/>
      <c r="C102" s="270" t="s">
        <v>1059</v>
      </c>
      <c r="D102" s="271" t="s">
        <v>1060</v>
      </c>
      <c r="E102" s="271"/>
      <c r="F102" s="272"/>
      <c r="G102" s="273" t="s">
        <v>1061</v>
      </c>
      <c r="H102" s="274"/>
      <c r="I102" s="279"/>
      <c r="J102" s="280"/>
      <c r="K102" s="281"/>
      <c r="L102" s="281"/>
      <c r="M102" s="281"/>
      <c r="N102" s="281"/>
      <c r="O102" s="281"/>
      <c r="P102" s="281"/>
      <c r="Q102" s="285"/>
      <c r="R102" s="286">
        <f>IF($A$1="补货",IF(V102="FBA",I102,J102)+K102+L102,IF(V102="FBA",I102,J102))</f>
        <v>0</v>
      </c>
      <c r="S102" s="287"/>
      <c r="T102" s="287">
        <f t="shared" si="4"/>
        <v>0</v>
      </c>
      <c r="U102" s="281" t="str">
        <f t="shared" si="5"/>
        <v>-</v>
      </c>
      <c r="V102" s="288"/>
    </row>
    <row r="103" customHeight="1" spans="2:22">
      <c r="B103" s="269"/>
      <c r="C103" s="270" t="s">
        <v>1062</v>
      </c>
      <c r="D103" s="271" t="s">
        <v>1063</v>
      </c>
      <c r="E103" s="271"/>
      <c r="F103" s="272"/>
      <c r="G103" s="273" t="s">
        <v>1064</v>
      </c>
      <c r="H103" s="274"/>
      <c r="I103" s="279"/>
      <c r="J103" s="280"/>
      <c r="K103" s="281"/>
      <c r="L103" s="281"/>
      <c r="M103" s="281"/>
      <c r="N103" s="281"/>
      <c r="O103" s="281"/>
      <c r="P103" s="281"/>
      <c r="Q103" s="285"/>
      <c r="R103" s="286">
        <f>IF($A$1="补货",IF(V103="FBA",I103,J103)+K103+L103,IF(V103="FBA",I103,J103))</f>
        <v>0</v>
      </c>
      <c r="S103" s="287"/>
      <c r="T103" s="287">
        <f t="shared" si="4"/>
        <v>0</v>
      </c>
      <c r="U103" s="281" t="str">
        <f t="shared" si="5"/>
        <v>-</v>
      </c>
      <c r="V103" s="288"/>
    </row>
    <row r="104" customHeight="1" spans="2:22">
      <c r="B104" s="269"/>
      <c r="C104" s="270" t="s">
        <v>1065</v>
      </c>
      <c r="D104" s="271" t="s">
        <v>1066</v>
      </c>
      <c r="E104" s="271"/>
      <c r="F104" s="272"/>
      <c r="G104" s="273" t="s">
        <v>1067</v>
      </c>
      <c r="H104" s="274"/>
      <c r="I104" s="279"/>
      <c r="J104" s="280"/>
      <c r="K104" s="281"/>
      <c r="L104" s="281"/>
      <c r="M104" s="281"/>
      <c r="N104" s="281"/>
      <c r="O104" s="281"/>
      <c r="P104" s="281"/>
      <c r="Q104" s="285"/>
      <c r="R104" s="286">
        <f>IF($A$1="补货",IF(V104="FBA",I104,J104)+K104+L104,IF(V104="FBA",I104,J104))</f>
        <v>0</v>
      </c>
      <c r="S104" s="287"/>
      <c r="T104" s="287">
        <f t="shared" si="4"/>
        <v>0</v>
      </c>
      <c r="U104" s="281" t="str">
        <f t="shared" si="5"/>
        <v>-</v>
      </c>
      <c r="V104" s="288"/>
    </row>
    <row r="105" customHeight="1" spans="2:22">
      <c r="B105" s="269"/>
      <c r="C105" s="270" t="s">
        <v>1068</v>
      </c>
      <c r="D105" s="271" t="s">
        <v>1069</v>
      </c>
      <c r="E105" s="271"/>
      <c r="F105" s="272"/>
      <c r="G105" s="273" t="s">
        <v>1070</v>
      </c>
      <c r="H105" s="274"/>
      <c r="I105" s="279"/>
      <c r="J105" s="280"/>
      <c r="K105" s="281"/>
      <c r="L105" s="281"/>
      <c r="M105" s="281"/>
      <c r="N105" s="281"/>
      <c r="O105" s="281"/>
      <c r="P105" s="281"/>
      <c r="Q105" s="285"/>
      <c r="R105" s="286">
        <f>IF($A$1="补货",IF(V105="FBA",I105,J105)+K105+L105,IF(V105="FBA",I105,J105))</f>
        <v>0</v>
      </c>
      <c r="S105" s="287"/>
      <c r="T105" s="287">
        <f t="shared" si="4"/>
        <v>0</v>
      </c>
      <c r="U105" s="281" t="str">
        <f t="shared" si="5"/>
        <v>-</v>
      </c>
      <c r="V105" s="288"/>
    </row>
    <row r="106" customHeight="1" spans="2:22">
      <c r="B106" s="269"/>
      <c r="C106" s="270" t="s">
        <v>1071</v>
      </c>
      <c r="D106" s="271" t="s">
        <v>1072</v>
      </c>
      <c r="E106" s="271"/>
      <c r="F106" s="272"/>
      <c r="G106" s="273" t="s">
        <v>1073</v>
      </c>
      <c r="H106" s="274"/>
      <c r="I106" s="279"/>
      <c r="J106" s="280"/>
      <c r="K106" s="281"/>
      <c r="L106" s="281"/>
      <c r="M106" s="281"/>
      <c r="N106" s="281"/>
      <c r="O106" s="281"/>
      <c r="P106" s="281"/>
      <c r="Q106" s="297"/>
      <c r="R106" s="286">
        <f>IF($A$1="补货",IF(V106="FBA",I106,J106)+K106+L106,IF(V106="FBA",I106,J106))</f>
        <v>0</v>
      </c>
      <c r="S106" s="287"/>
      <c r="T106" s="287">
        <f t="shared" si="4"/>
        <v>0</v>
      </c>
      <c r="U106" s="281" t="str">
        <f t="shared" si="5"/>
        <v>-</v>
      </c>
      <c r="V106" s="288"/>
    </row>
    <row r="107" customHeight="1" spans="2:22">
      <c r="B107" s="289"/>
      <c r="C107" s="290" t="s">
        <v>1074</v>
      </c>
      <c r="D107" s="291" t="s">
        <v>1075</v>
      </c>
      <c r="E107" s="291"/>
      <c r="F107" s="292"/>
      <c r="G107" s="293" t="s">
        <v>1076</v>
      </c>
      <c r="H107" s="294"/>
      <c r="I107" s="295"/>
      <c r="J107" s="295"/>
      <c r="K107" s="296"/>
      <c r="L107" s="296"/>
      <c r="M107" s="296"/>
      <c r="N107" s="296"/>
      <c r="O107" s="296"/>
      <c r="P107" s="296"/>
      <c r="Q107" s="298"/>
      <c r="R107" s="299">
        <f>IF($A$1="补货",IF(V107="FBA",I107,J107)+K107+L107,IF(V107="FBA",I107,J107))</f>
        <v>0</v>
      </c>
      <c r="S107" s="300"/>
      <c r="T107" s="291">
        <f t="shared" si="4"/>
        <v>0</v>
      </c>
      <c r="U107" s="301" t="str">
        <f t="shared" si="5"/>
        <v>-</v>
      </c>
      <c r="V107" s="302"/>
    </row>
    <row r="108" customHeight="1" spans="2:22">
      <c r="B108" s="269"/>
      <c r="C108" s="270" t="s">
        <v>1077</v>
      </c>
      <c r="D108" s="271" t="s">
        <v>1078</v>
      </c>
      <c r="E108" s="271"/>
      <c r="F108" s="272"/>
      <c r="G108" s="273" t="s">
        <v>1079</v>
      </c>
      <c r="H108" s="274"/>
      <c r="I108" s="279"/>
      <c r="J108" s="280"/>
      <c r="K108" s="281"/>
      <c r="L108" s="281"/>
      <c r="M108" s="281"/>
      <c r="N108" s="281"/>
      <c r="O108" s="281"/>
      <c r="P108" s="281"/>
      <c r="Q108" s="285"/>
      <c r="R108" s="286">
        <f>IF($A$1="补货",IF(V108="FBA",I108,J108)+K108+L108,IF(V108="FBA",I108,J108))</f>
        <v>0</v>
      </c>
      <c r="S108" s="287"/>
      <c r="T108" s="287">
        <f t="shared" si="4"/>
        <v>0</v>
      </c>
      <c r="U108" s="281" t="str">
        <f t="shared" si="5"/>
        <v>-</v>
      </c>
      <c r="V108" s="288"/>
    </row>
    <row r="109" customHeight="1" spans="2:22">
      <c r="B109" s="269"/>
      <c r="C109" s="270" t="s">
        <v>1080</v>
      </c>
      <c r="D109" s="271" t="s">
        <v>1081</v>
      </c>
      <c r="E109" s="271"/>
      <c r="F109" s="272"/>
      <c r="G109" s="273" t="s">
        <v>1082</v>
      </c>
      <c r="H109" s="274"/>
      <c r="I109" s="279"/>
      <c r="J109" s="280"/>
      <c r="K109" s="281"/>
      <c r="L109" s="281"/>
      <c r="M109" s="281"/>
      <c r="N109" s="281"/>
      <c r="O109" s="281"/>
      <c r="P109" s="281"/>
      <c r="Q109" s="285"/>
      <c r="R109" s="286">
        <f>IF($A$1="补货",IF(V109="FBA",I109,J109)+K109+L109,IF(V109="FBA",I109,J109))</f>
        <v>0</v>
      </c>
      <c r="S109" s="287"/>
      <c r="T109" s="287">
        <f t="shared" si="4"/>
        <v>0</v>
      </c>
      <c r="U109" s="281" t="str">
        <f t="shared" si="5"/>
        <v>-</v>
      </c>
      <c r="V109" s="288"/>
    </row>
    <row r="110" customHeight="1" spans="2:22">
      <c r="B110" s="269"/>
      <c r="C110" s="270" t="s">
        <v>1083</v>
      </c>
      <c r="D110" s="271" t="s">
        <v>1084</v>
      </c>
      <c r="E110" s="271"/>
      <c r="F110" s="272"/>
      <c r="G110" s="273" t="s">
        <v>1085</v>
      </c>
      <c r="H110" s="274"/>
      <c r="I110" s="279"/>
      <c r="J110" s="280"/>
      <c r="K110" s="281"/>
      <c r="L110" s="281"/>
      <c r="M110" s="281"/>
      <c r="N110" s="281"/>
      <c r="O110" s="281"/>
      <c r="P110" s="281"/>
      <c r="Q110" s="285"/>
      <c r="R110" s="286">
        <f>IF($A$1="补货",IF(V110="FBA",I110,J110)+K110+L110,IF(V110="FBA",I110,J110))</f>
        <v>0</v>
      </c>
      <c r="S110" s="287"/>
      <c r="T110" s="287">
        <f t="shared" si="4"/>
        <v>0</v>
      </c>
      <c r="U110" s="281" t="str">
        <f t="shared" si="5"/>
        <v>-</v>
      </c>
      <c r="V110" s="288"/>
    </row>
    <row r="111" customHeight="1" spans="2:22">
      <c r="B111" s="269"/>
      <c r="C111" s="270" t="s">
        <v>1086</v>
      </c>
      <c r="D111" s="271" t="s">
        <v>1087</v>
      </c>
      <c r="E111" s="271"/>
      <c r="F111" s="272"/>
      <c r="G111" s="273" t="s">
        <v>1088</v>
      </c>
      <c r="H111" s="274"/>
      <c r="I111" s="279"/>
      <c r="J111" s="280"/>
      <c r="K111" s="281"/>
      <c r="L111" s="281"/>
      <c r="M111" s="281"/>
      <c r="N111" s="281"/>
      <c r="O111" s="281"/>
      <c r="P111" s="281"/>
      <c r="Q111" s="285"/>
      <c r="R111" s="286">
        <f>IF($A$1="补货",IF(V111="FBA",I111,J111)+K111+L111,IF(V111="FBA",I111,J111))</f>
        <v>0</v>
      </c>
      <c r="S111" s="287"/>
      <c r="T111" s="287">
        <f t="shared" si="4"/>
        <v>0</v>
      </c>
      <c r="U111" s="281" t="str">
        <f t="shared" si="5"/>
        <v>-</v>
      </c>
      <c r="V111" s="288"/>
    </row>
    <row r="112" customHeight="1" spans="2:22">
      <c r="B112" s="269"/>
      <c r="C112" s="270" t="s">
        <v>1089</v>
      </c>
      <c r="D112" s="271" t="s">
        <v>1090</v>
      </c>
      <c r="E112" s="271"/>
      <c r="F112" s="272"/>
      <c r="G112" s="273" t="s">
        <v>1091</v>
      </c>
      <c r="H112" s="274"/>
      <c r="I112" s="279"/>
      <c r="J112" s="280"/>
      <c r="K112" s="281"/>
      <c r="L112" s="281"/>
      <c r="M112" s="281"/>
      <c r="N112" s="281"/>
      <c r="O112" s="281"/>
      <c r="P112" s="281"/>
      <c r="Q112" s="285"/>
      <c r="R112" s="286">
        <f>IF($A$1="补货",IF(V112="FBA",I112,J112)+K112+L112,IF(V112="FBA",I112,J112))</f>
        <v>0</v>
      </c>
      <c r="S112" s="287"/>
      <c r="T112" s="287">
        <f t="shared" si="4"/>
        <v>0</v>
      </c>
      <c r="U112" s="281" t="str">
        <f t="shared" si="5"/>
        <v>-</v>
      </c>
      <c r="V112" s="288"/>
    </row>
    <row r="113" customHeight="1" spans="2:22">
      <c r="B113" s="269"/>
      <c r="C113" s="270" t="s">
        <v>1092</v>
      </c>
      <c r="D113" s="271" t="s">
        <v>1093</v>
      </c>
      <c r="E113" s="271"/>
      <c r="F113" s="272"/>
      <c r="G113" s="273" t="s">
        <v>1094</v>
      </c>
      <c r="H113" s="274"/>
      <c r="I113" s="279"/>
      <c r="J113" s="280"/>
      <c r="K113" s="281"/>
      <c r="L113" s="281"/>
      <c r="M113" s="281"/>
      <c r="N113" s="281"/>
      <c r="O113" s="281"/>
      <c r="P113" s="281"/>
      <c r="Q113" s="285"/>
      <c r="R113" s="286">
        <f>IF($A$1="补货",IF(V113="FBA",I113,J113)+K113+L113,IF(V113="FBA",I113,J113))</f>
        <v>0</v>
      </c>
      <c r="S113" s="287"/>
      <c r="T113" s="287">
        <f t="shared" si="4"/>
        <v>0</v>
      </c>
      <c r="U113" s="281" t="str">
        <f t="shared" si="5"/>
        <v>-</v>
      </c>
      <c r="V113" s="288"/>
    </row>
    <row r="114" customHeight="1" spans="2:22">
      <c r="B114" s="269"/>
      <c r="C114" s="270" t="s">
        <v>1095</v>
      </c>
      <c r="D114" s="271" t="s">
        <v>1096</v>
      </c>
      <c r="E114" s="271"/>
      <c r="F114" s="272"/>
      <c r="G114" s="273" t="s">
        <v>1097</v>
      </c>
      <c r="H114" s="274"/>
      <c r="I114" s="279"/>
      <c r="J114" s="280"/>
      <c r="K114" s="281"/>
      <c r="L114" s="281"/>
      <c r="M114" s="281"/>
      <c r="N114" s="281"/>
      <c r="O114" s="281"/>
      <c r="P114" s="281"/>
      <c r="Q114" s="285"/>
      <c r="R114" s="286">
        <f>IF($A$1="补货",IF(V114="FBA",I114,J114)+K114+L114,IF(V114="FBA",I114,J114))</f>
        <v>0</v>
      </c>
      <c r="S114" s="287"/>
      <c r="T114" s="287">
        <f t="shared" si="4"/>
        <v>0</v>
      </c>
      <c r="U114" s="281" t="str">
        <f t="shared" si="5"/>
        <v>-</v>
      </c>
      <c r="V114" s="288"/>
    </row>
    <row r="115" customHeight="1" spans="2:22">
      <c r="B115" s="269"/>
      <c r="C115" s="270" t="s">
        <v>1098</v>
      </c>
      <c r="D115" s="271" t="s">
        <v>1099</v>
      </c>
      <c r="E115" s="271"/>
      <c r="F115" s="272"/>
      <c r="G115" s="273" t="s">
        <v>1100</v>
      </c>
      <c r="H115" s="274"/>
      <c r="I115" s="279"/>
      <c r="J115" s="280"/>
      <c r="K115" s="281"/>
      <c r="L115" s="281"/>
      <c r="M115" s="281"/>
      <c r="N115" s="281"/>
      <c r="O115" s="281"/>
      <c r="P115" s="281"/>
      <c r="Q115" s="285"/>
      <c r="R115" s="286">
        <f>IF($A$1="补货",IF(V115="FBA",I115,J115)+K115+L115,IF(V115="FBA",I115,J115))</f>
        <v>0</v>
      </c>
      <c r="S115" s="287"/>
      <c r="T115" s="287">
        <f t="shared" ref="T115:T144" si="6">R115+S115</f>
        <v>0</v>
      </c>
      <c r="U115" s="281" t="str">
        <f t="shared" ref="U115:U144" si="7">IF(Q115&gt;0,T115/Q115*7,"-")</f>
        <v>-</v>
      </c>
      <c r="V115" s="288"/>
    </row>
    <row r="116" customHeight="1" spans="2:22">
      <c r="B116" s="269"/>
      <c r="C116" s="270" t="s">
        <v>1101</v>
      </c>
      <c r="D116" s="271" t="s">
        <v>1102</v>
      </c>
      <c r="E116" s="271"/>
      <c r="F116" s="272"/>
      <c r="G116" s="273" t="s">
        <v>1103</v>
      </c>
      <c r="H116" s="274"/>
      <c r="I116" s="279"/>
      <c r="J116" s="280"/>
      <c r="K116" s="281"/>
      <c r="L116" s="281"/>
      <c r="M116" s="281"/>
      <c r="N116" s="281"/>
      <c r="O116" s="281"/>
      <c r="P116" s="281"/>
      <c r="Q116" s="285"/>
      <c r="R116" s="286">
        <f>IF($A$1="补货",IF(V116="FBA",I116,J116)+K116+L116,IF(V116="FBA",I116,J116))</f>
        <v>0</v>
      </c>
      <c r="S116" s="287"/>
      <c r="T116" s="287">
        <f t="shared" si="6"/>
        <v>0</v>
      </c>
      <c r="U116" s="281" t="str">
        <f t="shared" si="7"/>
        <v>-</v>
      </c>
      <c r="V116" s="288"/>
    </row>
    <row r="117" customHeight="1" spans="2:22">
      <c r="B117" s="269"/>
      <c r="C117" s="270" t="s">
        <v>1104</v>
      </c>
      <c r="D117" s="271" t="s">
        <v>1105</v>
      </c>
      <c r="E117" s="271"/>
      <c r="F117" s="272"/>
      <c r="G117" s="273" t="s">
        <v>1106</v>
      </c>
      <c r="H117" s="274"/>
      <c r="I117" s="279"/>
      <c r="J117" s="280"/>
      <c r="K117" s="281"/>
      <c r="L117" s="281"/>
      <c r="M117" s="281"/>
      <c r="N117" s="281"/>
      <c r="O117" s="281"/>
      <c r="P117" s="281"/>
      <c r="Q117" s="285"/>
      <c r="R117" s="286">
        <f>IF($A$1="补货",IF(V117="FBA",I117,J117)+K117+L117,IF(V117="FBA",I117,J117))</f>
        <v>0</v>
      </c>
      <c r="S117" s="287"/>
      <c r="T117" s="287">
        <f t="shared" si="6"/>
        <v>0</v>
      </c>
      <c r="U117" s="281" t="str">
        <f t="shared" si="7"/>
        <v>-</v>
      </c>
      <c r="V117" s="288"/>
    </row>
    <row r="118" customHeight="1" spans="2:22">
      <c r="B118" s="269"/>
      <c r="C118" s="270" t="s">
        <v>1107</v>
      </c>
      <c r="D118" s="271" t="s">
        <v>1108</v>
      </c>
      <c r="E118" s="271"/>
      <c r="F118" s="272"/>
      <c r="G118" s="273" t="s">
        <v>1109</v>
      </c>
      <c r="H118" s="274"/>
      <c r="I118" s="279"/>
      <c r="J118" s="280"/>
      <c r="K118" s="281"/>
      <c r="L118" s="281"/>
      <c r="M118" s="281"/>
      <c r="N118" s="281"/>
      <c r="O118" s="281"/>
      <c r="P118" s="281"/>
      <c r="Q118" s="285"/>
      <c r="R118" s="286">
        <f>IF($A$1="补货",IF(V118="FBA",I118,J118)+K118+L118,IF(V118="FBA",I118,J118))</f>
        <v>0</v>
      </c>
      <c r="S118" s="287"/>
      <c r="T118" s="287">
        <f t="shared" si="6"/>
        <v>0</v>
      </c>
      <c r="U118" s="281" t="str">
        <f t="shared" si="7"/>
        <v>-</v>
      </c>
      <c r="V118" s="288"/>
    </row>
    <row r="119" customHeight="1" spans="2:22">
      <c r="B119" s="269"/>
      <c r="C119" s="270" t="s">
        <v>1110</v>
      </c>
      <c r="D119" s="271" t="s">
        <v>1111</v>
      </c>
      <c r="E119" s="271"/>
      <c r="F119" s="272"/>
      <c r="G119" s="273" t="s">
        <v>1112</v>
      </c>
      <c r="H119" s="274"/>
      <c r="I119" s="279"/>
      <c r="J119" s="280"/>
      <c r="K119" s="281"/>
      <c r="L119" s="281"/>
      <c r="M119" s="281"/>
      <c r="N119" s="281"/>
      <c r="O119" s="281"/>
      <c r="P119" s="281"/>
      <c r="Q119" s="285"/>
      <c r="R119" s="286">
        <f>IF($A$1="补货",IF(V119="FBA",I119,J119)+K119+L119,IF(V119="FBA",I119,J119))</f>
        <v>0</v>
      </c>
      <c r="S119" s="287"/>
      <c r="T119" s="287">
        <f t="shared" si="6"/>
        <v>0</v>
      </c>
      <c r="U119" s="281" t="str">
        <f t="shared" si="7"/>
        <v>-</v>
      </c>
      <c r="V119" s="288"/>
    </row>
    <row r="120" customHeight="1" spans="2:22">
      <c r="B120" s="269"/>
      <c r="C120" s="270" t="s">
        <v>1113</v>
      </c>
      <c r="D120" s="271" t="s">
        <v>1114</v>
      </c>
      <c r="E120" s="271"/>
      <c r="F120" s="272"/>
      <c r="G120" s="273" t="s">
        <v>1115</v>
      </c>
      <c r="H120" s="274"/>
      <c r="I120" s="279"/>
      <c r="J120" s="280"/>
      <c r="K120" s="281"/>
      <c r="L120" s="281"/>
      <c r="M120" s="281"/>
      <c r="N120" s="281"/>
      <c r="O120" s="281"/>
      <c r="P120" s="281"/>
      <c r="Q120" s="285"/>
      <c r="R120" s="286">
        <f>IF($A$1="补货",IF(V120="FBA",I120,J120)+K120+L120,IF(V120="FBA",I120,J120))</f>
        <v>0</v>
      </c>
      <c r="S120" s="287"/>
      <c r="T120" s="287">
        <f t="shared" si="6"/>
        <v>0</v>
      </c>
      <c r="U120" s="281" t="str">
        <f t="shared" si="7"/>
        <v>-</v>
      </c>
      <c r="V120" s="288"/>
    </row>
    <row r="121" customHeight="1" spans="2:22">
      <c r="B121" s="269"/>
      <c r="C121" s="270" t="s">
        <v>1116</v>
      </c>
      <c r="D121" s="271" t="s">
        <v>1117</v>
      </c>
      <c r="E121" s="271"/>
      <c r="F121" s="272"/>
      <c r="G121" s="273" t="s">
        <v>1118</v>
      </c>
      <c r="H121" s="274"/>
      <c r="I121" s="279"/>
      <c r="J121" s="280"/>
      <c r="K121" s="281"/>
      <c r="L121" s="281"/>
      <c r="M121" s="281"/>
      <c r="N121" s="281"/>
      <c r="O121" s="281"/>
      <c r="P121" s="281"/>
      <c r="Q121" s="285"/>
      <c r="R121" s="286">
        <f>IF($A$1="补货",IF(V121="FBA",I121,J121)+K121+L121,IF(V121="FBA",I121,J121))</f>
        <v>0</v>
      </c>
      <c r="S121" s="287"/>
      <c r="T121" s="287">
        <f t="shared" si="6"/>
        <v>0</v>
      </c>
      <c r="U121" s="281" t="str">
        <f t="shared" si="7"/>
        <v>-</v>
      </c>
      <c r="V121" s="288"/>
    </row>
    <row r="122" customHeight="1" spans="2:22">
      <c r="B122" s="269"/>
      <c r="C122" s="270" t="s">
        <v>1119</v>
      </c>
      <c r="D122" s="271" t="s">
        <v>1120</v>
      </c>
      <c r="E122" s="271"/>
      <c r="F122" s="272"/>
      <c r="G122" s="273" t="s">
        <v>1121</v>
      </c>
      <c r="H122" s="274"/>
      <c r="I122" s="279"/>
      <c r="J122" s="280"/>
      <c r="K122" s="281"/>
      <c r="L122" s="281"/>
      <c r="M122" s="281"/>
      <c r="N122" s="281"/>
      <c r="O122" s="281"/>
      <c r="P122" s="281"/>
      <c r="Q122" s="285"/>
      <c r="R122" s="286">
        <f>IF($A$1="补货",IF(V122="FBA",I122,J122)+K122+L122,IF(V122="FBA",I122,J122))</f>
        <v>0</v>
      </c>
      <c r="S122" s="287"/>
      <c r="T122" s="287">
        <f t="shared" si="6"/>
        <v>0</v>
      </c>
      <c r="U122" s="281" t="str">
        <f t="shared" si="7"/>
        <v>-</v>
      </c>
      <c r="V122" s="288"/>
    </row>
    <row r="123" customHeight="1" spans="2:22">
      <c r="B123" s="269"/>
      <c r="C123" s="270" t="s">
        <v>1122</v>
      </c>
      <c r="D123" s="271" t="s">
        <v>1123</v>
      </c>
      <c r="E123" s="271"/>
      <c r="F123" s="272"/>
      <c r="G123" s="273" t="s">
        <v>1124</v>
      </c>
      <c r="H123" s="274"/>
      <c r="I123" s="279"/>
      <c r="J123" s="280"/>
      <c r="K123" s="281"/>
      <c r="L123" s="281"/>
      <c r="M123" s="281"/>
      <c r="N123" s="281"/>
      <c r="O123" s="281"/>
      <c r="P123" s="281"/>
      <c r="Q123" s="285"/>
      <c r="R123" s="286">
        <f>IF($A$1="补货",IF(V123="FBA",I123,J123)+K123+L123,IF(V123="FBA",I123,J123))</f>
        <v>0</v>
      </c>
      <c r="S123" s="287"/>
      <c r="T123" s="287">
        <f t="shared" si="6"/>
        <v>0</v>
      </c>
      <c r="U123" s="281" t="str">
        <f t="shared" si="7"/>
        <v>-</v>
      </c>
      <c r="V123" s="288"/>
    </row>
    <row r="124" customHeight="1" spans="2:22">
      <c r="B124" s="269"/>
      <c r="C124" s="270" t="s">
        <v>1125</v>
      </c>
      <c r="D124" s="271" t="s">
        <v>1123</v>
      </c>
      <c r="E124" s="271"/>
      <c r="F124" s="272"/>
      <c r="G124" s="273" t="s">
        <v>1124</v>
      </c>
      <c r="H124" s="274"/>
      <c r="I124" s="279"/>
      <c r="J124" s="280"/>
      <c r="K124" s="281"/>
      <c r="L124" s="281"/>
      <c r="M124" s="281"/>
      <c r="N124" s="281"/>
      <c r="O124" s="281"/>
      <c r="P124" s="281"/>
      <c r="Q124" s="285"/>
      <c r="R124" s="286">
        <f>IF($A$1="补货",IF(V124="FBA",I124,J124)+K124+L124,IF(V124="FBA",I124,J124))</f>
        <v>0</v>
      </c>
      <c r="S124" s="287"/>
      <c r="T124" s="287">
        <f t="shared" si="6"/>
        <v>0</v>
      </c>
      <c r="U124" s="281" t="str">
        <f t="shared" si="7"/>
        <v>-</v>
      </c>
      <c r="V124" s="288"/>
    </row>
    <row r="125" customHeight="1" spans="2:22">
      <c r="B125" s="269"/>
      <c r="C125" s="270" t="s">
        <v>1126</v>
      </c>
      <c r="D125" s="271" t="s">
        <v>1127</v>
      </c>
      <c r="E125" s="271"/>
      <c r="F125" s="272"/>
      <c r="G125" s="273" t="s">
        <v>1128</v>
      </c>
      <c r="H125" s="274"/>
      <c r="I125" s="279"/>
      <c r="J125" s="280"/>
      <c r="K125" s="281"/>
      <c r="L125" s="281"/>
      <c r="M125" s="281"/>
      <c r="N125" s="281"/>
      <c r="O125" s="281"/>
      <c r="P125" s="281"/>
      <c r="Q125" s="285"/>
      <c r="R125" s="286">
        <f>IF($A$1="补货",IF(V125="FBA",I125,J125)+K125+L125,IF(V125="FBA",I125,J125))</f>
        <v>0</v>
      </c>
      <c r="S125" s="287"/>
      <c r="T125" s="287">
        <f t="shared" si="6"/>
        <v>0</v>
      </c>
      <c r="U125" s="281" t="str">
        <f t="shared" si="7"/>
        <v>-</v>
      </c>
      <c r="V125" s="288"/>
    </row>
    <row r="126" customHeight="1" spans="2:22">
      <c r="B126" s="269"/>
      <c r="C126" s="270" t="s">
        <v>1129</v>
      </c>
      <c r="D126" s="271" t="s">
        <v>1130</v>
      </c>
      <c r="E126" s="271"/>
      <c r="F126" s="272"/>
      <c r="G126" s="273" t="s">
        <v>1131</v>
      </c>
      <c r="H126" s="274"/>
      <c r="I126" s="279"/>
      <c r="J126" s="280"/>
      <c r="K126" s="281"/>
      <c r="L126" s="281"/>
      <c r="M126" s="281"/>
      <c r="N126" s="281"/>
      <c r="O126" s="281"/>
      <c r="P126" s="281"/>
      <c r="Q126" s="285"/>
      <c r="R126" s="286">
        <f>IF($A$1="补货",IF(V126="FBA",I126,J126)+K126+L126,IF(V126="FBA",I126,J126))</f>
        <v>0</v>
      </c>
      <c r="S126" s="287"/>
      <c r="T126" s="287">
        <f t="shared" si="6"/>
        <v>0</v>
      </c>
      <c r="U126" s="281" t="str">
        <f t="shared" si="7"/>
        <v>-</v>
      </c>
      <c r="V126" s="288"/>
    </row>
    <row r="127" customHeight="1" spans="2:22">
      <c r="B127" s="269"/>
      <c r="C127" s="270" t="s">
        <v>1132</v>
      </c>
      <c r="D127" s="271" t="s">
        <v>1133</v>
      </c>
      <c r="E127" s="271"/>
      <c r="F127" s="272"/>
      <c r="G127" s="273" t="s">
        <v>1134</v>
      </c>
      <c r="H127" s="274"/>
      <c r="I127" s="279"/>
      <c r="J127" s="280"/>
      <c r="K127" s="281"/>
      <c r="L127" s="281"/>
      <c r="M127" s="281"/>
      <c r="N127" s="281"/>
      <c r="O127" s="281"/>
      <c r="P127" s="281"/>
      <c r="Q127" s="285"/>
      <c r="R127" s="286">
        <f>IF($A$1="补货",IF(V127="FBA",I127,J127)+K127+L127,IF(V127="FBA",I127,J127))</f>
        <v>0</v>
      </c>
      <c r="S127" s="287"/>
      <c r="T127" s="287">
        <f t="shared" si="6"/>
        <v>0</v>
      </c>
      <c r="U127" s="281" t="str">
        <f t="shared" si="7"/>
        <v>-</v>
      </c>
      <c r="V127" s="288"/>
    </row>
    <row r="128" customHeight="1" spans="2:22">
      <c r="B128" s="269"/>
      <c r="C128" s="270" t="s">
        <v>1135</v>
      </c>
      <c r="D128" s="271" t="s">
        <v>1136</v>
      </c>
      <c r="E128" s="271"/>
      <c r="F128" s="272"/>
      <c r="G128" s="273" t="s">
        <v>1137</v>
      </c>
      <c r="H128" s="274"/>
      <c r="I128" s="279"/>
      <c r="J128" s="280"/>
      <c r="K128" s="281"/>
      <c r="L128" s="281"/>
      <c r="M128" s="281"/>
      <c r="N128" s="281"/>
      <c r="O128" s="281"/>
      <c r="P128" s="281"/>
      <c r="Q128" s="285"/>
      <c r="R128" s="286">
        <f>IF($A$1="补货",IF(V128="FBA",I128,J128)+K128+L128,IF(V128="FBA",I128,J128))</f>
        <v>0</v>
      </c>
      <c r="S128" s="287"/>
      <c r="T128" s="287">
        <f t="shared" si="6"/>
        <v>0</v>
      </c>
      <c r="U128" s="281" t="str">
        <f t="shared" si="7"/>
        <v>-</v>
      </c>
      <c r="V128" s="288"/>
    </row>
    <row r="129" customHeight="1" spans="2:22">
      <c r="B129" s="269"/>
      <c r="C129" s="270" t="s">
        <v>1138</v>
      </c>
      <c r="D129" s="271" t="s">
        <v>1139</v>
      </c>
      <c r="E129" s="271"/>
      <c r="F129" s="272"/>
      <c r="G129" s="273" t="s">
        <v>1140</v>
      </c>
      <c r="H129" s="274"/>
      <c r="I129" s="279"/>
      <c r="J129" s="280"/>
      <c r="K129" s="281"/>
      <c r="L129" s="281"/>
      <c r="M129" s="281"/>
      <c r="N129" s="281"/>
      <c r="O129" s="281"/>
      <c r="P129" s="281"/>
      <c r="Q129" s="285"/>
      <c r="R129" s="286">
        <f>IF($A$1="补货",IF(V129="FBA",I129,J129)+K129+L129,IF(V129="FBA",I129,J129))</f>
        <v>0</v>
      </c>
      <c r="S129" s="287"/>
      <c r="T129" s="287">
        <f t="shared" si="6"/>
        <v>0</v>
      </c>
      <c r="U129" s="281" t="str">
        <f t="shared" si="7"/>
        <v>-</v>
      </c>
      <c r="V129" s="288"/>
    </row>
    <row r="130" customHeight="1" spans="2:22">
      <c r="B130" s="269"/>
      <c r="C130" s="270" t="s">
        <v>1141</v>
      </c>
      <c r="D130" s="271" t="s">
        <v>1142</v>
      </c>
      <c r="E130" s="271"/>
      <c r="F130" s="272"/>
      <c r="G130" s="273" t="s">
        <v>1143</v>
      </c>
      <c r="H130" s="274"/>
      <c r="I130" s="279"/>
      <c r="J130" s="280"/>
      <c r="K130" s="281"/>
      <c r="L130" s="281"/>
      <c r="M130" s="281"/>
      <c r="N130" s="281"/>
      <c r="O130" s="281"/>
      <c r="P130" s="281"/>
      <c r="Q130" s="285"/>
      <c r="R130" s="286">
        <f>IF($A$1="补货",IF(V130="FBA",I130,J130)+K130+L130,IF(V130="FBA",I130,J130))</f>
        <v>0</v>
      </c>
      <c r="S130" s="287"/>
      <c r="T130" s="287">
        <f t="shared" si="6"/>
        <v>0</v>
      </c>
      <c r="U130" s="281" t="str">
        <f t="shared" si="7"/>
        <v>-</v>
      </c>
      <c r="V130" s="288"/>
    </row>
    <row r="131" customHeight="1" spans="2:22">
      <c r="B131" s="269"/>
      <c r="C131" s="270" t="s">
        <v>1144</v>
      </c>
      <c r="D131" s="271" t="s">
        <v>1145</v>
      </c>
      <c r="E131" s="271"/>
      <c r="F131" s="272"/>
      <c r="G131" s="273" t="s">
        <v>1146</v>
      </c>
      <c r="H131" s="274"/>
      <c r="I131" s="279"/>
      <c r="J131" s="280"/>
      <c r="K131" s="281"/>
      <c r="L131" s="281"/>
      <c r="M131" s="281"/>
      <c r="N131" s="281"/>
      <c r="O131" s="281"/>
      <c r="P131" s="281"/>
      <c r="Q131" s="285"/>
      <c r="R131" s="286">
        <f>IF($A$1="补货",IF(V131="FBA",I131,J131)+K131+L131,IF(V131="FBA",I131,J131))</f>
        <v>0</v>
      </c>
      <c r="S131" s="287"/>
      <c r="T131" s="287">
        <f t="shared" si="6"/>
        <v>0</v>
      </c>
      <c r="U131" s="281" t="str">
        <f t="shared" si="7"/>
        <v>-</v>
      </c>
      <c r="V131" s="288"/>
    </row>
    <row r="132" customHeight="1" spans="2:22">
      <c r="B132" s="269"/>
      <c r="C132" s="270" t="s">
        <v>1147</v>
      </c>
      <c r="D132" s="271" t="s">
        <v>1148</v>
      </c>
      <c r="E132" s="271"/>
      <c r="F132" s="272"/>
      <c r="G132" s="273" t="s">
        <v>1149</v>
      </c>
      <c r="H132" s="274"/>
      <c r="I132" s="279"/>
      <c r="J132" s="280"/>
      <c r="K132" s="281"/>
      <c r="L132" s="281"/>
      <c r="M132" s="281"/>
      <c r="N132" s="281"/>
      <c r="O132" s="281"/>
      <c r="P132" s="281"/>
      <c r="Q132" s="285"/>
      <c r="R132" s="286">
        <f>IF($A$1="补货",IF(V132="FBA",I132,J132)+K132+L132,IF(V132="FBA",I132,J132))</f>
        <v>0</v>
      </c>
      <c r="S132" s="287"/>
      <c r="T132" s="287">
        <f t="shared" si="6"/>
        <v>0</v>
      </c>
      <c r="U132" s="281" t="str">
        <f t="shared" si="7"/>
        <v>-</v>
      </c>
      <c r="V132" s="288"/>
    </row>
    <row r="133" customHeight="1" spans="2:22">
      <c r="B133" s="269"/>
      <c r="C133" s="270" t="s">
        <v>1150</v>
      </c>
      <c r="D133" s="271" t="s">
        <v>1151</v>
      </c>
      <c r="E133" s="271"/>
      <c r="F133" s="272"/>
      <c r="G133" s="273" t="s">
        <v>1152</v>
      </c>
      <c r="H133" s="274"/>
      <c r="I133" s="279"/>
      <c r="J133" s="280"/>
      <c r="K133" s="281"/>
      <c r="L133" s="281"/>
      <c r="M133" s="281"/>
      <c r="N133" s="281"/>
      <c r="O133" s="281"/>
      <c r="P133" s="281"/>
      <c r="Q133" s="285"/>
      <c r="R133" s="286">
        <f>IF($A$1="补货",IF(V133="FBA",I133,J133)+K133+L133,IF(V133="FBA",I133,J133))</f>
        <v>0</v>
      </c>
      <c r="S133" s="287"/>
      <c r="T133" s="287">
        <f t="shared" si="6"/>
        <v>0</v>
      </c>
      <c r="U133" s="281" t="str">
        <f t="shared" si="7"/>
        <v>-</v>
      </c>
      <c r="V133" s="288"/>
    </row>
    <row r="134" customHeight="1" spans="2:22">
      <c r="B134" s="269"/>
      <c r="C134" s="270" t="s">
        <v>1153</v>
      </c>
      <c r="D134" s="271" t="s">
        <v>1154</v>
      </c>
      <c r="E134" s="271"/>
      <c r="F134" s="272"/>
      <c r="G134" s="273" t="s">
        <v>1155</v>
      </c>
      <c r="H134" s="274"/>
      <c r="I134" s="279"/>
      <c r="J134" s="280"/>
      <c r="K134" s="281"/>
      <c r="L134" s="281"/>
      <c r="M134" s="281"/>
      <c r="N134" s="281"/>
      <c r="O134" s="281"/>
      <c r="P134" s="281"/>
      <c r="Q134" s="285"/>
      <c r="R134" s="286">
        <f>IF($A$1="补货",IF(V134="FBA",I134,J134)+K134+L134,IF(V134="FBA",I134,J134))</f>
        <v>0</v>
      </c>
      <c r="S134" s="287"/>
      <c r="T134" s="287">
        <f t="shared" si="6"/>
        <v>0</v>
      </c>
      <c r="U134" s="281" t="str">
        <f t="shared" si="7"/>
        <v>-</v>
      </c>
      <c r="V134" s="288"/>
    </row>
    <row r="135" customHeight="1" spans="2:22">
      <c r="B135" s="269"/>
      <c r="C135" s="270" t="s">
        <v>1156</v>
      </c>
      <c r="D135" s="271" t="s">
        <v>1157</v>
      </c>
      <c r="E135" s="271"/>
      <c r="F135" s="272"/>
      <c r="G135" s="273" t="s">
        <v>1158</v>
      </c>
      <c r="H135" s="274"/>
      <c r="I135" s="279"/>
      <c r="J135" s="280"/>
      <c r="K135" s="281"/>
      <c r="L135" s="281"/>
      <c r="M135" s="281"/>
      <c r="N135" s="281"/>
      <c r="O135" s="281"/>
      <c r="P135" s="281"/>
      <c r="Q135" s="285"/>
      <c r="R135" s="286">
        <f>IF($A$1="补货",IF(V135="FBA",I135,J135)+K135+L135,IF(V135="FBA",I135,J135))</f>
        <v>0</v>
      </c>
      <c r="S135" s="287"/>
      <c r="T135" s="287">
        <f t="shared" si="6"/>
        <v>0</v>
      </c>
      <c r="U135" s="281" t="str">
        <f t="shared" si="7"/>
        <v>-</v>
      </c>
      <c r="V135" s="288"/>
    </row>
    <row r="136" customHeight="1" spans="2:22">
      <c r="B136" s="269"/>
      <c r="C136" s="270" t="s">
        <v>1159</v>
      </c>
      <c r="D136" s="271" t="s">
        <v>1160</v>
      </c>
      <c r="E136" s="271"/>
      <c r="F136" s="272"/>
      <c r="G136" s="273" t="s">
        <v>1161</v>
      </c>
      <c r="H136" s="274"/>
      <c r="I136" s="279"/>
      <c r="J136" s="280"/>
      <c r="K136" s="281"/>
      <c r="L136" s="281"/>
      <c r="M136" s="281"/>
      <c r="N136" s="281"/>
      <c r="O136" s="281"/>
      <c r="P136" s="281"/>
      <c r="Q136" s="285"/>
      <c r="R136" s="286">
        <f>IF($A$1="补货",IF(V136="FBA",I136,J136)+K136+L136,IF(V136="FBA",I136,J136))</f>
        <v>0</v>
      </c>
      <c r="S136" s="287"/>
      <c r="T136" s="287">
        <f t="shared" si="6"/>
        <v>0</v>
      </c>
      <c r="U136" s="281" t="str">
        <f t="shared" si="7"/>
        <v>-</v>
      </c>
      <c r="V136" s="288"/>
    </row>
    <row r="137" customHeight="1" spans="2:22">
      <c r="B137" s="269"/>
      <c r="C137" s="270" t="s">
        <v>1162</v>
      </c>
      <c r="D137" s="271" t="s">
        <v>1163</v>
      </c>
      <c r="E137" s="271"/>
      <c r="F137" s="272"/>
      <c r="G137" s="273" t="s">
        <v>1164</v>
      </c>
      <c r="H137" s="274"/>
      <c r="I137" s="279"/>
      <c r="J137" s="280"/>
      <c r="K137" s="281"/>
      <c r="L137" s="281"/>
      <c r="M137" s="281"/>
      <c r="N137" s="281"/>
      <c r="O137" s="281"/>
      <c r="P137" s="281"/>
      <c r="Q137" s="285"/>
      <c r="R137" s="286">
        <f>IF($A$1="补货",IF(V137="FBA",I137,J137)+K137+L137,IF(V137="FBA",I137,J137))</f>
        <v>0</v>
      </c>
      <c r="S137" s="287"/>
      <c r="T137" s="287">
        <f t="shared" si="6"/>
        <v>0</v>
      </c>
      <c r="U137" s="281" t="str">
        <f t="shared" si="7"/>
        <v>-</v>
      </c>
      <c r="V137" s="288"/>
    </row>
    <row r="138" customHeight="1" spans="2:22">
      <c r="B138" s="269"/>
      <c r="C138" s="270" t="s">
        <v>1165</v>
      </c>
      <c r="D138" s="271" t="s">
        <v>1166</v>
      </c>
      <c r="E138" s="271"/>
      <c r="F138" s="272"/>
      <c r="G138" s="273" t="s">
        <v>1167</v>
      </c>
      <c r="H138" s="274"/>
      <c r="I138" s="279"/>
      <c r="J138" s="280"/>
      <c r="K138" s="281"/>
      <c r="L138" s="281"/>
      <c r="M138" s="281"/>
      <c r="N138" s="281"/>
      <c r="O138" s="281"/>
      <c r="P138" s="281"/>
      <c r="Q138" s="285"/>
      <c r="R138" s="286">
        <f>IF($A$1="补货",IF(V138="FBA",I138,J138)+K138+L138,IF(V138="FBA",I138,J138))</f>
        <v>0</v>
      </c>
      <c r="S138" s="287"/>
      <c r="T138" s="287">
        <f t="shared" si="6"/>
        <v>0</v>
      </c>
      <c r="U138" s="281" t="str">
        <f t="shared" si="7"/>
        <v>-</v>
      </c>
      <c r="V138" s="288"/>
    </row>
    <row r="139" customHeight="1" spans="2:22">
      <c r="B139" s="269"/>
      <c r="C139" s="270" t="s">
        <v>1168</v>
      </c>
      <c r="D139" s="271" t="s">
        <v>1169</v>
      </c>
      <c r="E139" s="271"/>
      <c r="F139" s="272"/>
      <c r="G139" s="273" t="s">
        <v>1170</v>
      </c>
      <c r="H139" s="274"/>
      <c r="I139" s="279"/>
      <c r="J139" s="280"/>
      <c r="K139" s="281"/>
      <c r="L139" s="281"/>
      <c r="M139" s="281"/>
      <c r="N139" s="281"/>
      <c r="O139" s="281"/>
      <c r="P139" s="281"/>
      <c r="Q139" s="285"/>
      <c r="R139" s="286">
        <f>IF($A$1="补货",IF(V139="FBA",I139,J139)+K139+L139,IF(V139="FBA",I139,J139))</f>
        <v>0</v>
      </c>
      <c r="S139" s="287"/>
      <c r="T139" s="287">
        <f t="shared" si="6"/>
        <v>0</v>
      </c>
      <c r="U139" s="281" t="str">
        <f t="shared" si="7"/>
        <v>-</v>
      </c>
      <c r="V139" s="288"/>
    </row>
    <row r="140" customHeight="1" spans="2:22">
      <c r="B140" s="269"/>
      <c r="C140" s="270" t="s">
        <v>1171</v>
      </c>
      <c r="D140" s="271" t="s">
        <v>1172</v>
      </c>
      <c r="E140" s="271"/>
      <c r="F140" s="272"/>
      <c r="G140" s="273" t="s">
        <v>1173</v>
      </c>
      <c r="H140" s="274"/>
      <c r="I140" s="279"/>
      <c r="J140" s="280"/>
      <c r="K140" s="281"/>
      <c r="L140" s="281"/>
      <c r="M140" s="281"/>
      <c r="N140" s="281"/>
      <c r="O140" s="281"/>
      <c r="P140" s="281"/>
      <c r="Q140" s="285"/>
      <c r="R140" s="286">
        <f>IF($A$1="补货",IF(V140="FBA",I140,J140)+K140+L140,IF(V140="FBA",I140,J140))</f>
        <v>0</v>
      </c>
      <c r="S140" s="287"/>
      <c r="T140" s="287">
        <f t="shared" si="6"/>
        <v>0</v>
      </c>
      <c r="U140" s="281" t="str">
        <f t="shared" si="7"/>
        <v>-</v>
      </c>
      <c r="V140" s="288"/>
    </row>
    <row r="141" customHeight="1" spans="2:22">
      <c r="B141" s="269"/>
      <c r="C141" s="270" t="s">
        <v>1174</v>
      </c>
      <c r="D141" s="271" t="s">
        <v>1175</v>
      </c>
      <c r="E141" s="271"/>
      <c r="F141" s="272"/>
      <c r="G141" s="273" t="s">
        <v>1176</v>
      </c>
      <c r="H141" s="274"/>
      <c r="I141" s="279"/>
      <c r="J141" s="280"/>
      <c r="K141" s="281"/>
      <c r="L141" s="281"/>
      <c r="M141" s="281"/>
      <c r="N141" s="281"/>
      <c r="O141" s="281"/>
      <c r="P141" s="281"/>
      <c r="Q141" s="285"/>
      <c r="R141" s="286">
        <f>IF($A$1="补货",IF(V141="FBA",I141,J141)+K141+L141,IF(V141="FBA",I141,J141))</f>
        <v>0</v>
      </c>
      <c r="S141" s="287"/>
      <c r="T141" s="287">
        <f t="shared" si="6"/>
        <v>0</v>
      </c>
      <c r="U141" s="281" t="str">
        <f t="shared" si="7"/>
        <v>-</v>
      </c>
      <c r="V141" s="288"/>
    </row>
    <row r="142" customHeight="1" spans="2:22">
      <c r="B142" s="269"/>
      <c r="C142" s="270" t="s">
        <v>1177</v>
      </c>
      <c r="D142" s="271" t="s">
        <v>1178</v>
      </c>
      <c r="E142" s="271"/>
      <c r="F142" s="272"/>
      <c r="G142" s="273" t="s">
        <v>1179</v>
      </c>
      <c r="H142" s="274"/>
      <c r="I142" s="279"/>
      <c r="J142" s="280"/>
      <c r="K142" s="281"/>
      <c r="L142" s="281"/>
      <c r="M142" s="281"/>
      <c r="N142" s="281"/>
      <c r="O142" s="281"/>
      <c r="P142" s="281"/>
      <c r="Q142" s="285"/>
      <c r="R142" s="286">
        <f>IF($A$1="补货",IF(V142="FBA",I142,J142)+K142+L142,IF(V142="FBA",I142,J142))</f>
        <v>0</v>
      </c>
      <c r="S142" s="287"/>
      <c r="T142" s="287">
        <f t="shared" si="6"/>
        <v>0</v>
      </c>
      <c r="U142" s="281" t="str">
        <f t="shared" si="7"/>
        <v>-</v>
      </c>
      <c r="V142" s="288"/>
    </row>
    <row r="143" customHeight="1" spans="2:22">
      <c r="B143" s="269"/>
      <c r="C143" s="270" t="s">
        <v>1180</v>
      </c>
      <c r="D143" s="271" t="s">
        <v>1181</v>
      </c>
      <c r="E143" s="271"/>
      <c r="F143" s="272"/>
      <c r="G143" s="273" t="s">
        <v>1182</v>
      </c>
      <c r="H143" s="274"/>
      <c r="I143" s="279"/>
      <c r="J143" s="280"/>
      <c r="K143" s="281"/>
      <c r="L143" s="281"/>
      <c r="M143" s="281"/>
      <c r="N143" s="281"/>
      <c r="O143" s="281"/>
      <c r="P143" s="281"/>
      <c r="Q143" s="285"/>
      <c r="R143" s="286">
        <f>IF($A$1="补货",IF(V143="FBA",I143,J143)+K143+L143,IF(V143="FBA",I143,J143))</f>
        <v>0</v>
      </c>
      <c r="S143" s="287"/>
      <c r="T143" s="287">
        <f t="shared" si="6"/>
        <v>0</v>
      </c>
      <c r="U143" s="281" t="str">
        <f t="shared" si="7"/>
        <v>-</v>
      </c>
      <c r="V143" s="288"/>
    </row>
    <row r="144" customHeight="1" spans="2:22">
      <c r="B144" s="269"/>
      <c r="C144" s="270" t="s">
        <v>1183</v>
      </c>
      <c r="D144" s="271" t="s">
        <v>1184</v>
      </c>
      <c r="E144" s="271"/>
      <c r="F144" s="272"/>
      <c r="G144" s="273" t="s">
        <v>1185</v>
      </c>
      <c r="H144" s="274"/>
      <c r="I144" s="279"/>
      <c r="J144" s="280"/>
      <c r="K144" s="281"/>
      <c r="L144" s="281"/>
      <c r="M144" s="281"/>
      <c r="N144" s="281"/>
      <c r="O144" s="281"/>
      <c r="P144" s="281"/>
      <c r="Q144" s="285"/>
      <c r="R144" s="286">
        <f>IF($A$1="补货",IF(V144="FBA",I144,J144)+K144+L144,IF(V144="FBA",I144,J144))</f>
        <v>0</v>
      </c>
      <c r="S144" s="287"/>
      <c r="T144" s="287">
        <f t="shared" si="6"/>
        <v>0</v>
      </c>
      <c r="U144" s="281" t="str">
        <f t="shared" si="7"/>
        <v>-</v>
      </c>
      <c r="V144" s="288"/>
    </row>
    <row r="145" customHeight="1" spans="2:22">
      <c r="B145" s="269"/>
      <c r="C145" s="270" t="s">
        <v>1186</v>
      </c>
      <c r="D145" s="271" t="s">
        <v>1187</v>
      </c>
      <c r="E145" s="271"/>
      <c r="F145" s="272"/>
      <c r="G145" s="273" t="s">
        <v>1188</v>
      </c>
      <c r="H145" s="274"/>
      <c r="I145" s="279"/>
      <c r="J145" s="280"/>
      <c r="K145" s="281"/>
      <c r="L145" s="281"/>
      <c r="M145" s="281"/>
      <c r="N145" s="281"/>
      <c r="O145" s="281"/>
      <c r="P145" s="281"/>
      <c r="Q145" s="285"/>
      <c r="R145" s="286">
        <f>IF($A$1="补货",IF(V145="FBA",I145,J145)+K145+L145,IF(V145="FBA",I145,J145))</f>
        <v>0</v>
      </c>
      <c r="S145" s="287"/>
      <c r="T145" s="287">
        <f t="shared" ref="T132:T201" si="8">R145+S145</f>
        <v>0</v>
      </c>
      <c r="U145" s="281" t="str">
        <f t="shared" ref="U132:U201" si="9">IF(Q145&gt;0,T145/Q145*7,"-")</f>
        <v>-</v>
      </c>
      <c r="V145" s="288"/>
    </row>
    <row r="146" customHeight="1" spans="2:22">
      <c r="B146" s="269"/>
      <c r="C146" s="270" t="s">
        <v>1189</v>
      </c>
      <c r="D146" s="271" t="s">
        <v>1190</v>
      </c>
      <c r="E146" s="271"/>
      <c r="F146" s="272"/>
      <c r="G146" s="273" t="s">
        <v>1191</v>
      </c>
      <c r="H146" s="274"/>
      <c r="I146" s="279"/>
      <c r="J146" s="280"/>
      <c r="K146" s="281"/>
      <c r="L146" s="281"/>
      <c r="M146" s="281"/>
      <c r="N146" s="281"/>
      <c r="O146" s="281"/>
      <c r="P146" s="281"/>
      <c r="Q146" s="285"/>
      <c r="R146" s="286">
        <f>IF($A$1="补货",IF(V146="FBA",I146,J146)+K146+L146,IF(V146="FBA",I146,J146))</f>
        <v>0</v>
      </c>
      <c r="S146" s="287"/>
      <c r="T146" s="287">
        <f t="shared" si="8"/>
        <v>0</v>
      </c>
      <c r="U146" s="281" t="str">
        <f t="shared" si="9"/>
        <v>-</v>
      </c>
      <c r="V146" s="288"/>
    </row>
    <row r="147" customHeight="1" spans="2:22">
      <c r="B147" s="269"/>
      <c r="C147" s="270" t="s">
        <v>1192</v>
      </c>
      <c r="D147" s="271" t="s">
        <v>1193</v>
      </c>
      <c r="E147" s="271"/>
      <c r="F147" s="272"/>
      <c r="G147" s="273" t="s">
        <v>1194</v>
      </c>
      <c r="H147" s="274"/>
      <c r="I147" s="279"/>
      <c r="J147" s="280"/>
      <c r="K147" s="281"/>
      <c r="L147" s="281"/>
      <c r="M147" s="281"/>
      <c r="N147" s="281"/>
      <c r="O147" s="281"/>
      <c r="P147" s="281"/>
      <c r="Q147" s="285"/>
      <c r="R147" s="286">
        <f>IF($A$1="补货",IF(V147="FBA",I147,J147)+K147+L147,IF(V147="FBA",I147,J147))</f>
        <v>0</v>
      </c>
      <c r="S147" s="287"/>
      <c r="T147" s="287">
        <f t="shared" si="8"/>
        <v>0</v>
      </c>
      <c r="U147" s="281" t="str">
        <f t="shared" si="9"/>
        <v>-</v>
      </c>
      <c r="V147" s="288"/>
    </row>
    <row r="148" customHeight="1" spans="2:22">
      <c r="B148" s="269"/>
      <c r="C148" s="270" t="s">
        <v>1195</v>
      </c>
      <c r="D148" s="271" t="s">
        <v>1196</v>
      </c>
      <c r="E148" s="271"/>
      <c r="F148" s="272"/>
      <c r="G148" s="273" t="s">
        <v>1197</v>
      </c>
      <c r="H148" s="274"/>
      <c r="I148" s="279"/>
      <c r="J148" s="280"/>
      <c r="K148" s="281"/>
      <c r="L148" s="281"/>
      <c r="M148" s="281"/>
      <c r="N148" s="281"/>
      <c r="O148" s="281"/>
      <c r="P148" s="281"/>
      <c r="Q148" s="285"/>
      <c r="R148" s="286">
        <f>IF($A$1="补货",IF(V148="FBA",I148,J148)+K148+L148,IF(V148="FBA",I148,J148))</f>
        <v>0</v>
      </c>
      <c r="S148" s="287"/>
      <c r="T148" s="287">
        <f t="shared" si="8"/>
        <v>0</v>
      </c>
      <c r="U148" s="281" t="str">
        <f t="shared" si="9"/>
        <v>-</v>
      </c>
      <c r="V148" s="288"/>
    </row>
    <row r="149" customHeight="1" spans="2:22">
      <c r="B149" s="269"/>
      <c r="C149" s="270" t="s">
        <v>1198</v>
      </c>
      <c r="D149" s="271" t="s">
        <v>1199</v>
      </c>
      <c r="E149" s="271"/>
      <c r="F149" s="272"/>
      <c r="G149" s="273" t="s">
        <v>1200</v>
      </c>
      <c r="H149" s="274"/>
      <c r="I149" s="279"/>
      <c r="J149" s="280"/>
      <c r="K149" s="281"/>
      <c r="L149" s="281"/>
      <c r="M149" s="281"/>
      <c r="N149" s="281"/>
      <c r="O149" s="281"/>
      <c r="P149" s="281"/>
      <c r="Q149" s="285"/>
      <c r="R149" s="286">
        <f>IF($A$1="补货",IF(V149="FBA",I149,J149)+K149+L149,IF(V149="FBA",I149,J149))</f>
        <v>0</v>
      </c>
      <c r="S149" s="287"/>
      <c r="T149" s="287">
        <f t="shared" si="8"/>
        <v>0</v>
      </c>
      <c r="U149" s="281" t="str">
        <f t="shared" si="9"/>
        <v>-</v>
      </c>
      <c r="V149" s="288"/>
    </row>
    <row r="150" customHeight="1" spans="2:22">
      <c r="B150" s="269"/>
      <c r="C150" s="270" t="s">
        <v>1201</v>
      </c>
      <c r="D150" s="271" t="s">
        <v>1202</v>
      </c>
      <c r="E150" s="271"/>
      <c r="F150" s="272"/>
      <c r="G150" s="273" t="s">
        <v>1203</v>
      </c>
      <c r="H150" s="274"/>
      <c r="I150" s="279"/>
      <c r="J150" s="280"/>
      <c r="K150" s="281"/>
      <c r="L150" s="281"/>
      <c r="M150" s="281"/>
      <c r="N150" s="281"/>
      <c r="O150" s="281"/>
      <c r="P150" s="281"/>
      <c r="Q150" s="285"/>
      <c r="R150" s="286">
        <f>IF($A$1="补货",IF(V150="FBA",I150,J150)+K150+L150,IF(V150="FBA",I150,J150))</f>
        <v>0</v>
      </c>
      <c r="S150" s="287"/>
      <c r="T150" s="287">
        <f t="shared" si="8"/>
        <v>0</v>
      </c>
      <c r="U150" s="281" t="str">
        <f t="shared" si="9"/>
        <v>-</v>
      </c>
      <c r="V150" s="288"/>
    </row>
    <row r="151" customHeight="1" spans="2:22">
      <c r="B151" s="269"/>
      <c r="C151" s="270" t="s">
        <v>1204</v>
      </c>
      <c r="D151" s="271" t="s">
        <v>1205</v>
      </c>
      <c r="E151" s="271"/>
      <c r="F151" s="272"/>
      <c r="G151" s="273" t="s">
        <v>1206</v>
      </c>
      <c r="H151" s="274"/>
      <c r="I151" s="279"/>
      <c r="J151" s="280"/>
      <c r="K151" s="281"/>
      <c r="L151" s="281"/>
      <c r="M151" s="281"/>
      <c r="N151" s="281"/>
      <c r="O151" s="281"/>
      <c r="P151" s="281"/>
      <c r="Q151" s="285"/>
      <c r="R151" s="286">
        <f>IF($A$1="补货",IF(V151="FBA",I151,J151)+K151+L151,IF(V151="FBA",I151,J151))</f>
        <v>0</v>
      </c>
      <c r="S151" s="287"/>
      <c r="T151" s="287">
        <f t="shared" si="8"/>
        <v>0</v>
      </c>
      <c r="U151" s="281" t="str">
        <f t="shared" si="9"/>
        <v>-</v>
      </c>
      <c r="V151" s="288"/>
    </row>
    <row r="152" customHeight="1" spans="2:22">
      <c r="B152" s="269"/>
      <c r="C152" s="270" t="s">
        <v>1207</v>
      </c>
      <c r="D152" s="271" t="s">
        <v>1208</v>
      </c>
      <c r="E152" s="271"/>
      <c r="F152" s="272"/>
      <c r="G152" s="273" t="s">
        <v>1209</v>
      </c>
      <c r="H152" s="274"/>
      <c r="I152" s="279"/>
      <c r="J152" s="280"/>
      <c r="K152" s="281"/>
      <c r="L152" s="281"/>
      <c r="M152" s="281"/>
      <c r="N152" s="281"/>
      <c r="O152" s="281"/>
      <c r="P152" s="281"/>
      <c r="Q152" s="285"/>
      <c r="R152" s="286">
        <f>IF($A$1="补货",IF(V152="FBA",I152,J152)+K152+L152,IF(V152="FBA",I152,J152))</f>
        <v>0</v>
      </c>
      <c r="S152" s="287"/>
      <c r="T152" s="287">
        <f t="shared" si="8"/>
        <v>0</v>
      </c>
      <c r="U152" s="281" t="str">
        <f t="shared" si="9"/>
        <v>-</v>
      </c>
      <c r="V152" s="288"/>
    </row>
    <row r="153" customHeight="1" spans="2:22">
      <c r="B153" s="269"/>
      <c r="C153" s="270" t="s">
        <v>1210</v>
      </c>
      <c r="D153" s="271" t="s">
        <v>1211</v>
      </c>
      <c r="E153" s="271"/>
      <c r="F153" s="272"/>
      <c r="G153" s="273" t="s">
        <v>1212</v>
      </c>
      <c r="H153" s="274"/>
      <c r="I153" s="279"/>
      <c r="J153" s="280"/>
      <c r="K153" s="281"/>
      <c r="L153" s="281"/>
      <c r="M153" s="281"/>
      <c r="N153" s="281"/>
      <c r="O153" s="281"/>
      <c r="P153" s="281"/>
      <c r="Q153" s="285"/>
      <c r="R153" s="286">
        <f>IF($A$1="补货",IF(V153="FBA",I153,J153)+K153+L153,IF(V153="FBA",I153,J153))</f>
        <v>0</v>
      </c>
      <c r="S153" s="287"/>
      <c r="T153" s="287">
        <f t="shared" si="8"/>
        <v>0</v>
      </c>
      <c r="U153" s="281" t="str">
        <f t="shared" si="9"/>
        <v>-</v>
      </c>
      <c r="V153" s="288"/>
    </row>
    <row r="154" customHeight="1" spans="2:22">
      <c r="B154" s="269"/>
      <c r="C154" s="270" t="s">
        <v>1213</v>
      </c>
      <c r="D154" s="271" t="s">
        <v>1214</v>
      </c>
      <c r="E154" s="271"/>
      <c r="F154" s="272"/>
      <c r="G154" s="273" t="s">
        <v>1215</v>
      </c>
      <c r="H154" s="274"/>
      <c r="I154" s="279"/>
      <c r="J154" s="280"/>
      <c r="K154" s="281"/>
      <c r="L154" s="281"/>
      <c r="M154" s="281"/>
      <c r="N154" s="281"/>
      <c r="O154" s="281"/>
      <c r="P154" s="281"/>
      <c r="Q154" s="285"/>
      <c r="R154" s="286">
        <f>IF($A$1="补货",IF(V154="FBA",I154,J154)+K154+L154,IF(V154="FBA",I154,J154))</f>
        <v>0</v>
      </c>
      <c r="S154" s="287"/>
      <c r="T154" s="287">
        <f t="shared" si="8"/>
        <v>0</v>
      </c>
      <c r="U154" s="281" t="str">
        <f t="shared" si="9"/>
        <v>-</v>
      </c>
      <c r="V154" s="288"/>
    </row>
    <row r="155" customHeight="1" spans="2:22">
      <c r="B155" s="269"/>
      <c r="C155" s="270" t="s">
        <v>1216</v>
      </c>
      <c r="D155" s="271" t="s">
        <v>1217</v>
      </c>
      <c r="E155" s="271"/>
      <c r="F155" s="272"/>
      <c r="G155" s="273" t="s">
        <v>1218</v>
      </c>
      <c r="H155" s="274"/>
      <c r="I155" s="279"/>
      <c r="J155" s="280"/>
      <c r="K155" s="281"/>
      <c r="L155" s="281"/>
      <c r="M155" s="281"/>
      <c r="N155" s="281"/>
      <c r="O155" s="281"/>
      <c r="P155" s="281"/>
      <c r="Q155" s="285"/>
      <c r="R155" s="286">
        <f>IF($A$1="补货",IF(V155="FBA",I155,J155)+K155+L155,IF(V155="FBA",I155,J155))</f>
        <v>0</v>
      </c>
      <c r="S155" s="287"/>
      <c r="T155" s="287">
        <f t="shared" si="8"/>
        <v>0</v>
      </c>
      <c r="U155" s="281" t="str">
        <f t="shared" si="9"/>
        <v>-</v>
      </c>
      <c r="V155" s="288"/>
    </row>
    <row r="156" customHeight="1" spans="2:22">
      <c r="B156" s="269"/>
      <c r="C156" s="270" t="s">
        <v>1219</v>
      </c>
      <c r="D156" s="271" t="s">
        <v>1220</v>
      </c>
      <c r="E156" s="271"/>
      <c r="F156" s="272"/>
      <c r="G156" s="273" t="s">
        <v>1221</v>
      </c>
      <c r="H156" s="274"/>
      <c r="I156" s="279"/>
      <c r="J156" s="280"/>
      <c r="K156" s="281"/>
      <c r="L156" s="281"/>
      <c r="M156" s="281"/>
      <c r="N156" s="281"/>
      <c r="O156" s="281"/>
      <c r="P156" s="281"/>
      <c r="Q156" s="285"/>
      <c r="R156" s="286">
        <f>IF($A$1="补货",IF(V156="FBA",I156,J156)+K156+L156,IF(V156="FBA",I156,J156))</f>
        <v>0</v>
      </c>
      <c r="S156" s="287"/>
      <c r="T156" s="287">
        <f t="shared" si="8"/>
        <v>0</v>
      </c>
      <c r="U156" s="281" t="str">
        <f t="shared" si="9"/>
        <v>-</v>
      </c>
      <c r="V156" s="288"/>
    </row>
    <row r="157" customHeight="1" spans="2:22">
      <c r="B157" s="269"/>
      <c r="C157" s="270" t="s">
        <v>1222</v>
      </c>
      <c r="D157" s="271" t="s">
        <v>1223</v>
      </c>
      <c r="E157" s="271"/>
      <c r="F157" s="272"/>
      <c r="G157" s="273" t="s">
        <v>1224</v>
      </c>
      <c r="H157" s="274"/>
      <c r="I157" s="279"/>
      <c r="J157" s="280"/>
      <c r="K157" s="281"/>
      <c r="L157" s="281"/>
      <c r="M157" s="281"/>
      <c r="N157" s="281"/>
      <c r="O157" s="281"/>
      <c r="P157" s="281"/>
      <c r="Q157" s="285"/>
      <c r="R157" s="286">
        <f>IF($A$1="补货",IF(V157="FBA",I157,J157)+K157+L157,IF(V157="FBA",I157,J157))</f>
        <v>0</v>
      </c>
      <c r="S157" s="287"/>
      <c r="T157" s="287">
        <f t="shared" si="8"/>
        <v>0</v>
      </c>
      <c r="U157" s="281" t="str">
        <f t="shared" si="9"/>
        <v>-</v>
      </c>
      <c r="V157" s="288"/>
    </row>
    <row r="158" customHeight="1" spans="2:22">
      <c r="B158" s="269"/>
      <c r="C158" s="270" t="s">
        <v>1225</v>
      </c>
      <c r="D158" s="271" t="s">
        <v>1226</v>
      </c>
      <c r="E158" s="271"/>
      <c r="F158" s="272"/>
      <c r="G158" s="273" t="s">
        <v>1227</v>
      </c>
      <c r="H158" s="274"/>
      <c r="I158" s="279"/>
      <c r="J158" s="280"/>
      <c r="K158" s="281"/>
      <c r="L158" s="281"/>
      <c r="M158" s="281"/>
      <c r="N158" s="281"/>
      <c r="O158" s="281"/>
      <c r="P158" s="281"/>
      <c r="Q158" s="285"/>
      <c r="R158" s="286">
        <f>IF($A$1="补货",IF(V158="FBA",I158,J158)+K158+L158,IF(V158="FBA",I158,J158))</f>
        <v>0</v>
      </c>
      <c r="S158" s="287"/>
      <c r="T158" s="287">
        <f t="shared" si="8"/>
        <v>0</v>
      </c>
      <c r="U158" s="281" t="str">
        <f t="shared" si="9"/>
        <v>-</v>
      </c>
      <c r="V158" s="288"/>
    </row>
    <row r="159" customHeight="1" spans="2:22">
      <c r="B159" s="269"/>
      <c r="C159" s="270" t="s">
        <v>1228</v>
      </c>
      <c r="D159" s="271" t="s">
        <v>1229</v>
      </c>
      <c r="E159" s="271"/>
      <c r="F159" s="272"/>
      <c r="G159" s="273" t="s">
        <v>1230</v>
      </c>
      <c r="H159" s="274"/>
      <c r="I159" s="279"/>
      <c r="J159" s="280"/>
      <c r="K159" s="281"/>
      <c r="L159" s="281"/>
      <c r="M159" s="281"/>
      <c r="N159" s="281"/>
      <c r="O159" s="281"/>
      <c r="P159" s="281"/>
      <c r="Q159" s="285"/>
      <c r="R159" s="286">
        <f>IF($A$1="补货",IF(V159="FBA",I159,J159)+K159+L159,IF(V159="FBA",I159,J159))</f>
        <v>0</v>
      </c>
      <c r="S159" s="287"/>
      <c r="T159" s="287">
        <f t="shared" si="8"/>
        <v>0</v>
      </c>
      <c r="U159" s="281" t="str">
        <f t="shared" si="9"/>
        <v>-</v>
      </c>
      <c r="V159" s="288"/>
    </row>
    <row r="160" customHeight="1" spans="2:22">
      <c r="B160" s="269"/>
      <c r="C160" s="270" t="s">
        <v>1231</v>
      </c>
      <c r="D160" s="271" t="s">
        <v>1232</v>
      </c>
      <c r="E160" s="271"/>
      <c r="F160" s="272"/>
      <c r="G160" s="273" t="s">
        <v>1233</v>
      </c>
      <c r="H160" s="274"/>
      <c r="I160" s="279"/>
      <c r="J160" s="280"/>
      <c r="K160" s="281"/>
      <c r="L160" s="281"/>
      <c r="M160" s="281"/>
      <c r="N160" s="281"/>
      <c r="O160" s="281"/>
      <c r="P160" s="281"/>
      <c r="Q160" s="285"/>
      <c r="R160" s="286">
        <f>IF($A$1="补货",IF(V160="FBA",I160,J160)+K160+L160,IF(V160="FBA",I160,J160))</f>
        <v>0</v>
      </c>
      <c r="S160" s="287"/>
      <c r="T160" s="287">
        <f t="shared" si="8"/>
        <v>0</v>
      </c>
      <c r="U160" s="281" t="str">
        <f t="shared" si="9"/>
        <v>-</v>
      </c>
      <c r="V160" s="288"/>
    </row>
    <row r="161" customHeight="1" spans="2:22">
      <c r="B161" s="269"/>
      <c r="C161" s="270" t="s">
        <v>1234</v>
      </c>
      <c r="D161" s="271" t="s">
        <v>1235</v>
      </c>
      <c r="E161" s="271"/>
      <c r="F161" s="272"/>
      <c r="G161" s="273" t="s">
        <v>1236</v>
      </c>
      <c r="H161" s="274"/>
      <c r="I161" s="279"/>
      <c r="J161" s="280"/>
      <c r="K161" s="281"/>
      <c r="L161" s="281"/>
      <c r="M161" s="281"/>
      <c r="N161" s="281"/>
      <c r="O161" s="281"/>
      <c r="P161" s="281"/>
      <c r="Q161" s="285"/>
      <c r="R161" s="286">
        <f>IF($A$1="补货",IF(V161="FBA",I161,J161)+K161+L161,IF(V161="FBA",I161,J161))</f>
        <v>0</v>
      </c>
      <c r="S161" s="287"/>
      <c r="T161" s="287">
        <f t="shared" si="8"/>
        <v>0</v>
      </c>
      <c r="U161" s="281" t="str">
        <f t="shared" si="9"/>
        <v>-</v>
      </c>
      <c r="V161" s="288"/>
    </row>
    <row r="162" customHeight="1" spans="2:22">
      <c r="B162" s="269"/>
      <c r="C162" s="270" t="s">
        <v>1237</v>
      </c>
      <c r="D162" s="271" t="s">
        <v>1238</v>
      </c>
      <c r="E162" s="271"/>
      <c r="F162" s="272"/>
      <c r="G162" s="273" t="s">
        <v>1239</v>
      </c>
      <c r="H162" s="274"/>
      <c r="I162" s="279"/>
      <c r="J162" s="280"/>
      <c r="K162" s="281"/>
      <c r="L162" s="281"/>
      <c r="M162" s="281"/>
      <c r="N162" s="281"/>
      <c r="O162" s="281"/>
      <c r="P162" s="281"/>
      <c r="Q162" s="285"/>
      <c r="R162" s="286">
        <f>IF($A$1="补货",IF(V162="FBA",I162,J162)+K162+L162,IF(V162="FBA",I162,J162))</f>
        <v>0</v>
      </c>
      <c r="S162" s="287"/>
      <c r="T162" s="287">
        <f t="shared" si="8"/>
        <v>0</v>
      </c>
      <c r="U162" s="281" t="str">
        <f t="shared" si="9"/>
        <v>-</v>
      </c>
      <c r="V162" s="288"/>
    </row>
    <row r="163" customHeight="1" spans="2:22">
      <c r="B163" s="269"/>
      <c r="C163" s="270" t="s">
        <v>1240</v>
      </c>
      <c r="D163" s="271" t="s">
        <v>1241</v>
      </c>
      <c r="E163" s="271"/>
      <c r="F163" s="272"/>
      <c r="G163" s="273" t="s">
        <v>1242</v>
      </c>
      <c r="H163" s="274"/>
      <c r="I163" s="279"/>
      <c r="J163" s="280"/>
      <c r="K163" s="281"/>
      <c r="L163" s="281"/>
      <c r="M163" s="281"/>
      <c r="N163" s="281"/>
      <c r="O163" s="281"/>
      <c r="P163" s="281"/>
      <c r="Q163" s="285"/>
      <c r="R163" s="286">
        <f>IF($A$1="补货",IF(V163="FBA",I163,J163)+K163+L163,IF(V163="FBA",I163,J163))</f>
        <v>0</v>
      </c>
      <c r="S163" s="287"/>
      <c r="T163" s="287">
        <f t="shared" si="8"/>
        <v>0</v>
      </c>
      <c r="U163" s="281" t="str">
        <f t="shared" si="9"/>
        <v>-</v>
      </c>
      <c r="V163" s="288"/>
    </row>
    <row r="164" customHeight="1" spans="2:22">
      <c r="B164" s="269"/>
      <c r="C164" s="270" t="s">
        <v>1243</v>
      </c>
      <c r="D164" s="271" t="s">
        <v>1244</v>
      </c>
      <c r="E164" s="271"/>
      <c r="F164" s="272"/>
      <c r="G164" s="273" t="s">
        <v>1245</v>
      </c>
      <c r="H164" s="274"/>
      <c r="I164" s="279"/>
      <c r="J164" s="280"/>
      <c r="K164" s="281"/>
      <c r="L164" s="281"/>
      <c r="M164" s="281"/>
      <c r="N164" s="281"/>
      <c r="O164" s="281"/>
      <c r="P164" s="281"/>
      <c r="Q164" s="285"/>
      <c r="R164" s="286">
        <f>IF($A$1="补货",IF(V164="FBA",I164,J164)+K164+L164,IF(V164="FBA",I164,J164))</f>
        <v>0</v>
      </c>
      <c r="S164" s="287"/>
      <c r="T164" s="287">
        <f t="shared" si="8"/>
        <v>0</v>
      </c>
      <c r="U164" s="281" t="str">
        <f t="shared" si="9"/>
        <v>-</v>
      </c>
      <c r="V164" s="288"/>
    </row>
    <row r="165" customHeight="1" spans="2:22">
      <c r="B165" s="269"/>
      <c r="C165" s="270" t="s">
        <v>1246</v>
      </c>
      <c r="D165" s="271" t="s">
        <v>1247</v>
      </c>
      <c r="E165" s="271"/>
      <c r="F165" s="272"/>
      <c r="G165" s="273" t="s">
        <v>1248</v>
      </c>
      <c r="H165" s="274"/>
      <c r="I165" s="279"/>
      <c r="J165" s="280"/>
      <c r="K165" s="281"/>
      <c r="L165" s="281"/>
      <c r="M165" s="281"/>
      <c r="N165" s="281"/>
      <c r="O165" s="281"/>
      <c r="P165" s="281"/>
      <c r="Q165" s="285"/>
      <c r="R165" s="286">
        <f>IF($A$1="补货",IF(V165="FBA",I165,J165)+K165+L165,IF(V165="FBA",I165,J165))</f>
        <v>0</v>
      </c>
      <c r="S165" s="287"/>
      <c r="T165" s="287">
        <f t="shared" si="8"/>
        <v>0</v>
      </c>
      <c r="U165" s="281" t="str">
        <f t="shared" si="9"/>
        <v>-</v>
      </c>
      <c r="V165" s="288"/>
    </row>
    <row r="166" customHeight="1" spans="2:22">
      <c r="B166" s="269"/>
      <c r="C166" s="270" t="s">
        <v>1249</v>
      </c>
      <c r="D166" s="271" t="s">
        <v>1250</v>
      </c>
      <c r="E166" s="271"/>
      <c r="F166" s="272"/>
      <c r="G166" s="273" t="s">
        <v>1251</v>
      </c>
      <c r="H166" s="274"/>
      <c r="I166" s="279"/>
      <c r="J166" s="280"/>
      <c r="K166" s="281"/>
      <c r="L166" s="281"/>
      <c r="M166" s="281"/>
      <c r="N166" s="281"/>
      <c r="O166" s="281"/>
      <c r="P166" s="281"/>
      <c r="Q166" s="285"/>
      <c r="R166" s="286">
        <f>IF($A$1="补货",IF(V166="FBA",I166,J166)+K166+L166,IF(V166="FBA",I166,J166))</f>
        <v>0</v>
      </c>
      <c r="S166" s="287"/>
      <c r="T166" s="287">
        <f t="shared" si="8"/>
        <v>0</v>
      </c>
      <c r="U166" s="281" t="str">
        <f t="shared" si="9"/>
        <v>-</v>
      </c>
      <c r="V166" s="288"/>
    </row>
    <row r="167" customHeight="1" spans="2:22">
      <c r="B167" s="269"/>
      <c r="C167" s="270" t="s">
        <v>1252</v>
      </c>
      <c r="D167" s="271" t="s">
        <v>1253</v>
      </c>
      <c r="E167" s="271"/>
      <c r="F167" s="272"/>
      <c r="G167" s="273" t="s">
        <v>1254</v>
      </c>
      <c r="H167" s="274"/>
      <c r="I167" s="279"/>
      <c r="J167" s="280"/>
      <c r="K167" s="281"/>
      <c r="L167" s="281"/>
      <c r="M167" s="281"/>
      <c r="N167" s="281"/>
      <c r="O167" s="281"/>
      <c r="P167" s="281"/>
      <c r="Q167" s="285"/>
      <c r="R167" s="286">
        <f>IF($A$1="补货",IF(V167="FBA",I167,J167)+K167+L167,IF(V167="FBA",I167,J167))</f>
        <v>0</v>
      </c>
      <c r="S167" s="287"/>
      <c r="T167" s="287">
        <f t="shared" si="8"/>
        <v>0</v>
      </c>
      <c r="U167" s="281" t="str">
        <f t="shared" si="9"/>
        <v>-</v>
      </c>
      <c r="V167" s="288"/>
    </row>
    <row r="168" customHeight="1" spans="2:22">
      <c r="B168" s="269"/>
      <c r="C168" s="270" t="s">
        <v>1255</v>
      </c>
      <c r="D168" s="271" t="s">
        <v>1256</v>
      </c>
      <c r="E168" s="271"/>
      <c r="F168" s="272"/>
      <c r="G168" s="273" t="s">
        <v>1257</v>
      </c>
      <c r="H168" s="274"/>
      <c r="I168" s="279"/>
      <c r="J168" s="280"/>
      <c r="K168" s="281"/>
      <c r="L168" s="281"/>
      <c r="M168" s="281"/>
      <c r="N168" s="281"/>
      <c r="O168" s="281"/>
      <c r="P168" s="281"/>
      <c r="Q168" s="285"/>
      <c r="R168" s="286">
        <f>IF($A$1="补货",IF(V168="FBA",I168,J168)+K168+L168,IF(V168="FBA",I168,J168))</f>
        <v>0</v>
      </c>
      <c r="S168" s="287"/>
      <c r="T168" s="287">
        <f t="shared" si="8"/>
        <v>0</v>
      </c>
      <c r="U168" s="281" t="str">
        <f t="shared" si="9"/>
        <v>-</v>
      </c>
      <c r="V168" s="288"/>
    </row>
    <row r="169" customHeight="1" spans="2:22">
      <c r="B169" s="269"/>
      <c r="C169" s="270" t="s">
        <v>1258</v>
      </c>
      <c r="D169" s="271" t="s">
        <v>1259</v>
      </c>
      <c r="E169" s="271"/>
      <c r="F169" s="272"/>
      <c r="G169" s="273" t="s">
        <v>1260</v>
      </c>
      <c r="H169" s="274"/>
      <c r="I169" s="279"/>
      <c r="J169" s="280"/>
      <c r="K169" s="281"/>
      <c r="L169" s="281"/>
      <c r="M169" s="281"/>
      <c r="N169" s="281"/>
      <c r="O169" s="281"/>
      <c r="P169" s="281"/>
      <c r="Q169" s="285"/>
      <c r="R169" s="286">
        <f>IF($A$1="补货",IF(V169="FBA",I169,J169)+K169+L169,IF(V169="FBA",I169,J169))</f>
        <v>0</v>
      </c>
      <c r="S169" s="287"/>
      <c r="T169" s="287">
        <f t="shared" si="8"/>
        <v>0</v>
      </c>
      <c r="U169" s="281" t="str">
        <f t="shared" si="9"/>
        <v>-</v>
      </c>
      <c r="V169" s="288"/>
    </row>
    <row r="170" customHeight="1" spans="2:22">
      <c r="B170" s="269"/>
      <c r="C170" s="270" t="s">
        <v>1261</v>
      </c>
      <c r="D170" s="271" t="s">
        <v>1262</v>
      </c>
      <c r="E170" s="271"/>
      <c r="F170" s="272"/>
      <c r="G170" s="273" t="s">
        <v>1263</v>
      </c>
      <c r="H170" s="274"/>
      <c r="I170" s="279"/>
      <c r="J170" s="280"/>
      <c r="K170" s="281"/>
      <c r="L170" s="281"/>
      <c r="M170" s="281"/>
      <c r="N170" s="281"/>
      <c r="O170" s="281"/>
      <c r="P170" s="281"/>
      <c r="Q170" s="285"/>
      <c r="R170" s="286">
        <f>IF($A$1="补货",IF(V170="FBA",I170,J170)+K170+L170,IF(V170="FBA",I170,J170))</f>
        <v>0</v>
      </c>
      <c r="S170" s="287"/>
      <c r="T170" s="287">
        <f t="shared" si="8"/>
        <v>0</v>
      </c>
      <c r="U170" s="281" t="str">
        <f t="shared" si="9"/>
        <v>-</v>
      </c>
      <c r="V170" s="288"/>
    </row>
    <row r="171" customHeight="1" spans="2:22">
      <c r="B171" s="269"/>
      <c r="C171" s="270" t="s">
        <v>1264</v>
      </c>
      <c r="D171" s="271" t="s">
        <v>1265</v>
      </c>
      <c r="E171" s="271"/>
      <c r="F171" s="272"/>
      <c r="G171" s="273" t="s">
        <v>1266</v>
      </c>
      <c r="H171" s="274"/>
      <c r="I171" s="279"/>
      <c r="J171" s="280"/>
      <c r="K171" s="281"/>
      <c r="L171" s="281"/>
      <c r="M171" s="281"/>
      <c r="N171" s="281"/>
      <c r="O171" s="281"/>
      <c r="P171" s="281"/>
      <c r="Q171" s="285"/>
      <c r="R171" s="286">
        <f>IF($A$1="补货",IF(V171="FBA",I171,J171)+K171+L171,IF(V171="FBA",I171,J171))</f>
        <v>0</v>
      </c>
      <c r="S171" s="287"/>
      <c r="T171" s="287">
        <f t="shared" si="8"/>
        <v>0</v>
      </c>
      <c r="U171" s="281" t="str">
        <f t="shared" si="9"/>
        <v>-</v>
      </c>
      <c r="V171" s="288"/>
    </row>
    <row r="172" customHeight="1" spans="2:22">
      <c r="B172" s="269"/>
      <c r="C172" s="270" t="s">
        <v>1267</v>
      </c>
      <c r="D172" s="271" t="s">
        <v>1268</v>
      </c>
      <c r="E172" s="271"/>
      <c r="F172" s="272"/>
      <c r="G172" s="273" t="s">
        <v>1269</v>
      </c>
      <c r="H172" s="274"/>
      <c r="I172" s="279"/>
      <c r="J172" s="280"/>
      <c r="K172" s="281"/>
      <c r="L172" s="281"/>
      <c r="M172" s="281"/>
      <c r="N172" s="281"/>
      <c r="O172" s="281"/>
      <c r="P172" s="281"/>
      <c r="Q172" s="285"/>
      <c r="R172" s="286">
        <f>IF($A$1="补货",IF(V172="FBA",I172,J172)+K172+L172,IF(V172="FBA",I172,J172))</f>
        <v>0</v>
      </c>
      <c r="S172" s="287"/>
      <c r="T172" s="287">
        <f t="shared" si="8"/>
        <v>0</v>
      </c>
      <c r="U172" s="281" t="str">
        <f t="shared" si="9"/>
        <v>-</v>
      </c>
      <c r="V172" s="288"/>
    </row>
    <row r="173" customHeight="1" spans="2:22">
      <c r="B173" s="269"/>
      <c r="C173" s="270" t="s">
        <v>1270</v>
      </c>
      <c r="D173" s="271" t="s">
        <v>1271</v>
      </c>
      <c r="E173" s="271"/>
      <c r="F173" s="272"/>
      <c r="G173" s="273" t="s">
        <v>1272</v>
      </c>
      <c r="H173" s="274"/>
      <c r="I173" s="279"/>
      <c r="J173" s="280"/>
      <c r="K173" s="281"/>
      <c r="L173" s="281"/>
      <c r="M173" s="281"/>
      <c r="N173" s="281"/>
      <c r="O173" s="281"/>
      <c r="P173" s="281"/>
      <c r="Q173" s="285"/>
      <c r="R173" s="286">
        <f>IF($A$1="补货",IF(V173="FBA",I173,J173)+K173+L173,IF(V173="FBA",I173,J173))</f>
        <v>0</v>
      </c>
      <c r="S173" s="287"/>
      <c r="T173" s="287">
        <f t="shared" si="8"/>
        <v>0</v>
      </c>
      <c r="U173" s="281" t="str">
        <f t="shared" si="9"/>
        <v>-</v>
      </c>
      <c r="V173" s="288"/>
    </row>
    <row r="174" customHeight="1" spans="2:22">
      <c r="B174" s="269"/>
      <c r="C174" s="270" t="s">
        <v>1273</v>
      </c>
      <c r="D174" s="271" t="s">
        <v>1274</v>
      </c>
      <c r="E174" s="271"/>
      <c r="F174" s="272"/>
      <c r="G174" s="273" t="s">
        <v>1275</v>
      </c>
      <c r="H174" s="274"/>
      <c r="I174" s="279"/>
      <c r="J174" s="280"/>
      <c r="K174" s="281"/>
      <c r="L174" s="281"/>
      <c r="M174" s="281"/>
      <c r="N174" s="281"/>
      <c r="O174" s="281"/>
      <c r="P174" s="281"/>
      <c r="Q174" s="285"/>
      <c r="R174" s="286">
        <f>IF($A$1="补货",IF(V174="FBA",I174,J174)+K174+L174,IF(V174="FBA",I174,J174))</f>
        <v>0</v>
      </c>
      <c r="S174" s="287"/>
      <c r="T174" s="287">
        <f t="shared" si="8"/>
        <v>0</v>
      </c>
      <c r="U174" s="281" t="str">
        <f t="shared" si="9"/>
        <v>-</v>
      </c>
      <c r="V174" s="288"/>
    </row>
    <row r="175" customHeight="1" spans="2:22">
      <c r="B175" s="269"/>
      <c r="C175" s="270" t="s">
        <v>1276</v>
      </c>
      <c r="D175" s="271" t="s">
        <v>1277</v>
      </c>
      <c r="E175" s="271"/>
      <c r="F175" s="272"/>
      <c r="G175" s="273" t="s">
        <v>1278</v>
      </c>
      <c r="H175" s="274"/>
      <c r="I175" s="279"/>
      <c r="J175" s="280"/>
      <c r="K175" s="281"/>
      <c r="L175" s="281"/>
      <c r="M175" s="281"/>
      <c r="N175" s="281"/>
      <c r="O175" s="281"/>
      <c r="P175" s="281"/>
      <c r="Q175" s="285"/>
      <c r="R175" s="286">
        <f>IF($A$1="补货",IF(V175="FBA",I175,J175)+K175+L175,IF(V175="FBA",I175,J175))</f>
        <v>0</v>
      </c>
      <c r="S175" s="287"/>
      <c r="T175" s="287">
        <f t="shared" si="8"/>
        <v>0</v>
      </c>
      <c r="U175" s="281" t="str">
        <f t="shared" si="9"/>
        <v>-</v>
      </c>
      <c r="V175" s="288"/>
    </row>
    <row r="176" customHeight="1" spans="2:22">
      <c r="B176" s="269"/>
      <c r="C176" s="270" t="s">
        <v>1279</v>
      </c>
      <c r="D176" s="271" t="s">
        <v>1280</v>
      </c>
      <c r="E176" s="271"/>
      <c r="F176" s="272"/>
      <c r="G176" s="273" t="s">
        <v>1281</v>
      </c>
      <c r="H176" s="274"/>
      <c r="I176" s="279"/>
      <c r="J176" s="280"/>
      <c r="K176" s="281"/>
      <c r="L176" s="281"/>
      <c r="M176" s="281"/>
      <c r="N176" s="281"/>
      <c r="O176" s="281"/>
      <c r="P176" s="281"/>
      <c r="Q176" s="285"/>
      <c r="R176" s="286">
        <f>IF($A$1="补货",IF(V176="FBA",I176,J176)+K176+L176,IF(V176="FBA",I176,J176))</f>
        <v>0</v>
      </c>
      <c r="S176" s="287"/>
      <c r="T176" s="287">
        <f t="shared" si="8"/>
        <v>0</v>
      </c>
      <c r="U176" s="281" t="str">
        <f t="shared" si="9"/>
        <v>-</v>
      </c>
      <c r="V176" s="288"/>
    </row>
    <row r="177" customHeight="1" spans="2:22">
      <c r="B177" s="269"/>
      <c r="C177" s="270" t="s">
        <v>1282</v>
      </c>
      <c r="D177" s="271" t="s">
        <v>1283</v>
      </c>
      <c r="E177" s="271"/>
      <c r="F177" s="272"/>
      <c r="G177" s="273" t="s">
        <v>1284</v>
      </c>
      <c r="H177" s="274"/>
      <c r="I177" s="279"/>
      <c r="J177" s="280"/>
      <c r="K177" s="281"/>
      <c r="L177" s="281"/>
      <c r="M177" s="281"/>
      <c r="N177" s="281"/>
      <c r="O177" s="281"/>
      <c r="P177" s="281"/>
      <c r="Q177" s="285"/>
      <c r="R177" s="286">
        <f>IF($A$1="补货",IF(V177="FBA",I177,J177)+K177+L177,IF(V177="FBA",I177,J177))</f>
        <v>0</v>
      </c>
      <c r="S177" s="287"/>
      <c r="T177" s="287">
        <f t="shared" si="8"/>
        <v>0</v>
      </c>
      <c r="U177" s="281" t="str">
        <f t="shared" si="9"/>
        <v>-</v>
      </c>
      <c r="V177" s="288"/>
    </row>
    <row r="178" customHeight="1" spans="2:22">
      <c r="B178" s="269"/>
      <c r="C178" s="270" t="s">
        <v>1285</v>
      </c>
      <c r="D178" s="271" t="s">
        <v>1286</v>
      </c>
      <c r="E178" s="271"/>
      <c r="F178" s="272"/>
      <c r="G178" s="273" t="s">
        <v>1287</v>
      </c>
      <c r="H178" s="274"/>
      <c r="I178" s="279"/>
      <c r="J178" s="280"/>
      <c r="K178" s="281"/>
      <c r="L178" s="281"/>
      <c r="M178" s="281"/>
      <c r="N178" s="281"/>
      <c r="O178" s="281"/>
      <c r="P178" s="281"/>
      <c r="Q178" s="285"/>
      <c r="R178" s="286">
        <f>IF($A$1="补货",IF(V178="FBA",I178,J178)+K178+L178,IF(V178="FBA",I178,J178))</f>
        <v>0</v>
      </c>
      <c r="S178" s="287"/>
      <c r="T178" s="287">
        <f t="shared" si="8"/>
        <v>0</v>
      </c>
      <c r="U178" s="281" t="str">
        <f t="shared" si="9"/>
        <v>-</v>
      </c>
      <c r="V178" s="288"/>
    </row>
    <row r="179" customHeight="1" spans="2:22">
      <c r="B179" s="269"/>
      <c r="C179" s="270" t="s">
        <v>1288</v>
      </c>
      <c r="D179" s="271" t="s">
        <v>1289</v>
      </c>
      <c r="E179" s="271"/>
      <c r="F179" s="272"/>
      <c r="G179" s="273" t="s">
        <v>1290</v>
      </c>
      <c r="H179" s="274"/>
      <c r="I179" s="279"/>
      <c r="J179" s="280"/>
      <c r="K179" s="281"/>
      <c r="L179" s="281"/>
      <c r="M179" s="281"/>
      <c r="N179" s="281"/>
      <c r="O179" s="281"/>
      <c r="P179" s="281"/>
      <c r="Q179" s="285"/>
      <c r="R179" s="286">
        <f>IF($A$1="补货",IF(V179="FBA",I179,J179)+K179+L179,IF(V179="FBA",I179,J179))</f>
        <v>0</v>
      </c>
      <c r="S179" s="287"/>
      <c r="T179" s="287">
        <f t="shared" si="8"/>
        <v>0</v>
      </c>
      <c r="U179" s="281" t="str">
        <f t="shared" si="9"/>
        <v>-</v>
      </c>
      <c r="V179" s="288"/>
    </row>
    <row r="180" customHeight="1" spans="2:22">
      <c r="B180" s="269"/>
      <c r="C180" s="270" t="s">
        <v>1291</v>
      </c>
      <c r="D180" s="271" t="s">
        <v>1292</v>
      </c>
      <c r="E180" s="271"/>
      <c r="F180" s="272"/>
      <c r="G180" s="273" t="s">
        <v>1293</v>
      </c>
      <c r="H180" s="274"/>
      <c r="I180" s="279"/>
      <c r="J180" s="280"/>
      <c r="K180" s="281"/>
      <c r="L180" s="281"/>
      <c r="M180" s="281"/>
      <c r="N180" s="281"/>
      <c r="O180" s="281"/>
      <c r="P180" s="281"/>
      <c r="Q180" s="285"/>
      <c r="R180" s="286">
        <f>IF($A$1="补货",IF(V180="FBA",I180,J180)+K180+L180,IF(V180="FBA",I180,J180))</f>
        <v>0</v>
      </c>
      <c r="S180" s="287"/>
      <c r="T180" s="287">
        <f t="shared" si="8"/>
        <v>0</v>
      </c>
      <c r="U180" s="281" t="str">
        <f t="shared" si="9"/>
        <v>-</v>
      </c>
      <c r="V180" s="288"/>
    </row>
    <row r="181" customHeight="1" spans="2:22">
      <c r="B181" s="269"/>
      <c r="C181" s="270" t="s">
        <v>1294</v>
      </c>
      <c r="D181" s="271" t="s">
        <v>1295</v>
      </c>
      <c r="E181" s="271"/>
      <c r="F181" s="272"/>
      <c r="G181" s="273" t="s">
        <v>1296</v>
      </c>
      <c r="H181" s="274"/>
      <c r="I181" s="279"/>
      <c r="J181" s="280"/>
      <c r="K181" s="281"/>
      <c r="L181" s="281"/>
      <c r="M181" s="281"/>
      <c r="N181" s="281"/>
      <c r="O181" s="281"/>
      <c r="P181" s="281"/>
      <c r="Q181" s="285"/>
      <c r="R181" s="286">
        <f>IF($A$1="补货",IF(V181="FBA",I181,J181)+K181+L181,IF(V181="FBA",I181,J181))</f>
        <v>0</v>
      </c>
      <c r="S181" s="287"/>
      <c r="T181" s="287">
        <f t="shared" si="8"/>
        <v>0</v>
      </c>
      <c r="U181" s="281" t="str">
        <f t="shared" si="9"/>
        <v>-</v>
      </c>
      <c r="V181" s="288"/>
    </row>
    <row r="182" customHeight="1" spans="2:22">
      <c r="B182" s="269"/>
      <c r="C182" s="270" t="s">
        <v>1297</v>
      </c>
      <c r="D182" s="271" t="s">
        <v>1298</v>
      </c>
      <c r="E182" s="271"/>
      <c r="F182" s="272"/>
      <c r="G182" s="273" t="s">
        <v>1299</v>
      </c>
      <c r="H182" s="274"/>
      <c r="I182" s="279"/>
      <c r="J182" s="280"/>
      <c r="K182" s="281"/>
      <c r="L182" s="281"/>
      <c r="M182" s="281"/>
      <c r="N182" s="281"/>
      <c r="O182" s="281"/>
      <c r="P182" s="281"/>
      <c r="Q182" s="285"/>
      <c r="R182" s="286">
        <f>IF($A$1="补货",IF(V182="FBA",I182,J182)+K182+L182,IF(V182="FBA",I182,J182))</f>
        <v>0</v>
      </c>
      <c r="S182" s="287"/>
      <c r="T182" s="287">
        <f t="shared" si="8"/>
        <v>0</v>
      </c>
      <c r="U182" s="281" t="str">
        <f t="shared" si="9"/>
        <v>-</v>
      </c>
      <c r="V182" s="288"/>
    </row>
    <row r="183" customHeight="1" spans="2:22">
      <c r="B183" s="269"/>
      <c r="C183" s="270" t="s">
        <v>1300</v>
      </c>
      <c r="D183" s="271" t="s">
        <v>1301</v>
      </c>
      <c r="E183" s="271"/>
      <c r="F183" s="272"/>
      <c r="G183" s="273" t="s">
        <v>1302</v>
      </c>
      <c r="H183" s="274"/>
      <c r="I183" s="279"/>
      <c r="J183" s="280"/>
      <c r="K183" s="281"/>
      <c r="L183" s="281"/>
      <c r="M183" s="281"/>
      <c r="N183" s="281"/>
      <c r="O183" s="281"/>
      <c r="P183" s="281"/>
      <c r="Q183" s="285"/>
      <c r="R183" s="286">
        <f>IF($A$1="补货",IF(V183="FBA",I183,J183)+K183+L183,IF(V183="FBA",I183,J183))</f>
        <v>0</v>
      </c>
      <c r="S183" s="287"/>
      <c r="T183" s="287">
        <f t="shared" si="8"/>
        <v>0</v>
      </c>
      <c r="U183" s="281" t="str">
        <f t="shared" si="9"/>
        <v>-</v>
      </c>
      <c r="V183" s="288"/>
    </row>
    <row r="184" customHeight="1" spans="2:22">
      <c r="B184" s="269"/>
      <c r="C184" s="270" t="s">
        <v>1303</v>
      </c>
      <c r="D184" s="271" t="s">
        <v>1304</v>
      </c>
      <c r="E184" s="271"/>
      <c r="F184" s="272"/>
      <c r="G184" s="273" t="s">
        <v>1305</v>
      </c>
      <c r="H184" s="274"/>
      <c r="I184" s="279"/>
      <c r="J184" s="280"/>
      <c r="K184" s="281"/>
      <c r="L184" s="281"/>
      <c r="M184" s="281"/>
      <c r="N184" s="281"/>
      <c r="O184" s="281"/>
      <c r="P184" s="281"/>
      <c r="Q184" s="285"/>
      <c r="R184" s="286">
        <f>IF($A$1="补货",IF(V184="FBA",I184,J184)+K184+L184,IF(V184="FBA",I184,J184))</f>
        <v>0</v>
      </c>
      <c r="S184" s="287"/>
      <c r="T184" s="287">
        <f t="shared" si="8"/>
        <v>0</v>
      </c>
      <c r="U184" s="281" t="str">
        <f t="shared" si="9"/>
        <v>-</v>
      </c>
      <c r="V184" s="288"/>
    </row>
    <row r="185" customHeight="1" spans="2:22">
      <c r="B185" s="269"/>
      <c r="C185" s="270" t="s">
        <v>1306</v>
      </c>
      <c r="D185" s="271" t="s">
        <v>1307</v>
      </c>
      <c r="E185" s="271"/>
      <c r="F185" s="272"/>
      <c r="G185" s="273" t="s">
        <v>1308</v>
      </c>
      <c r="H185" s="274"/>
      <c r="I185" s="279"/>
      <c r="J185" s="280"/>
      <c r="K185" s="281"/>
      <c r="L185" s="281"/>
      <c r="M185" s="281"/>
      <c r="N185" s="281"/>
      <c r="O185" s="281"/>
      <c r="P185" s="281"/>
      <c r="Q185" s="285"/>
      <c r="R185" s="286">
        <f>IF($A$1="补货",IF(V185="FBA",I185,J185)+K185+L185,IF(V185="FBA",I185,J185))</f>
        <v>0</v>
      </c>
      <c r="S185" s="287"/>
      <c r="T185" s="287">
        <f t="shared" si="8"/>
        <v>0</v>
      </c>
      <c r="U185" s="281" t="str">
        <f t="shared" si="9"/>
        <v>-</v>
      </c>
      <c r="V185" s="288"/>
    </row>
    <row r="186" customHeight="1" spans="2:22">
      <c r="B186" s="269"/>
      <c r="C186" s="270" t="s">
        <v>1309</v>
      </c>
      <c r="D186" s="271" t="s">
        <v>1310</v>
      </c>
      <c r="E186" s="271"/>
      <c r="F186" s="272"/>
      <c r="G186" s="273" t="s">
        <v>1311</v>
      </c>
      <c r="H186" s="274"/>
      <c r="I186" s="279"/>
      <c r="J186" s="280"/>
      <c r="K186" s="281"/>
      <c r="L186" s="281"/>
      <c r="M186" s="281"/>
      <c r="N186" s="281"/>
      <c r="O186" s="281"/>
      <c r="P186" s="281"/>
      <c r="Q186" s="285"/>
      <c r="R186" s="286">
        <f>IF($A$1="补货",IF(V186="FBA",I186,J186)+K186+L186,IF(V186="FBA",I186,J186))</f>
        <v>0</v>
      </c>
      <c r="S186" s="287"/>
      <c r="T186" s="287">
        <f t="shared" si="8"/>
        <v>0</v>
      </c>
      <c r="U186" s="281" t="str">
        <f t="shared" si="9"/>
        <v>-</v>
      </c>
      <c r="V186" s="288"/>
    </row>
    <row r="187" customHeight="1" spans="2:22">
      <c r="B187" s="269"/>
      <c r="C187" s="270" t="s">
        <v>1312</v>
      </c>
      <c r="D187" s="271" t="s">
        <v>1313</v>
      </c>
      <c r="E187" s="271"/>
      <c r="F187" s="272"/>
      <c r="G187" s="273" t="s">
        <v>1314</v>
      </c>
      <c r="H187" s="274"/>
      <c r="I187" s="279"/>
      <c r="J187" s="280"/>
      <c r="K187" s="281"/>
      <c r="L187" s="281"/>
      <c r="M187" s="281"/>
      <c r="N187" s="281"/>
      <c r="O187" s="281"/>
      <c r="P187" s="281"/>
      <c r="Q187" s="285"/>
      <c r="R187" s="286">
        <f>IF($A$1="补货",IF(V187="FBA",I187,J187)+K187+L187,IF(V187="FBA",I187,J187))</f>
        <v>0</v>
      </c>
      <c r="S187" s="287"/>
      <c r="T187" s="287">
        <f t="shared" si="8"/>
        <v>0</v>
      </c>
      <c r="U187" s="281" t="str">
        <f t="shared" si="9"/>
        <v>-</v>
      </c>
      <c r="V187" s="288"/>
    </row>
    <row r="188" customHeight="1" spans="2:22">
      <c r="B188" s="269"/>
      <c r="C188" s="270" t="s">
        <v>1315</v>
      </c>
      <c r="D188" s="271" t="s">
        <v>1316</v>
      </c>
      <c r="E188" s="271"/>
      <c r="F188" s="272"/>
      <c r="G188" s="273" t="s">
        <v>1317</v>
      </c>
      <c r="H188" s="274"/>
      <c r="I188" s="279"/>
      <c r="J188" s="280"/>
      <c r="K188" s="281"/>
      <c r="L188" s="281"/>
      <c r="M188" s="281"/>
      <c r="N188" s="281"/>
      <c r="O188" s="281"/>
      <c r="P188" s="281"/>
      <c r="Q188" s="285"/>
      <c r="R188" s="286">
        <f>IF($A$1="补货",IF(V188="FBA",I188,J188)+K188+L188,IF(V188="FBA",I188,J188))</f>
        <v>0</v>
      </c>
      <c r="S188" s="287"/>
      <c r="T188" s="287">
        <f t="shared" si="8"/>
        <v>0</v>
      </c>
      <c r="U188" s="281" t="str">
        <f t="shared" si="9"/>
        <v>-</v>
      </c>
      <c r="V188" s="288"/>
    </row>
    <row r="189" customHeight="1" spans="2:22">
      <c r="B189" s="269"/>
      <c r="C189" s="270" t="s">
        <v>1318</v>
      </c>
      <c r="D189" s="271" t="s">
        <v>1319</v>
      </c>
      <c r="E189" s="271"/>
      <c r="F189" s="272"/>
      <c r="G189" s="273" t="s">
        <v>1320</v>
      </c>
      <c r="H189" s="274"/>
      <c r="I189" s="279"/>
      <c r="J189" s="280"/>
      <c r="K189" s="281"/>
      <c r="L189" s="281"/>
      <c r="M189" s="281"/>
      <c r="N189" s="281"/>
      <c r="O189" s="281"/>
      <c r="P189" s="281"/>
      <c r="Q189" s="285"/>
      <c r="R189" s="286">
        <f>IF($A$1="补货",IF(V189="FBA",I189,J189)+K189+L189,IF(V189="FBA",I189,J189))</f>
        <v>0</v>
      </c>
      <c r="S189" s="287"/>
      <c r="T189" s="287">
        <f t="shared" si="8"/>
        <v>0</v>
      </c>
      <c r="U189" s="281" t="str">
        <f t="shared" si="9"/>
        <v>-</v>
      </c>
      <c r="V189" s="288"/>
    </row>
    <row r="190" customHeight="1" spans="2:22">
      <c r="B190" s="269"/>
      <c r="C190" s="270" t="s">
        <v>1321</v>
      </c>
      <c r="D190" s="271" t="s">
        <v>1322</v>
      </c>
      <c r="E190" s="271"/>
      <c r="F190" s="272"/>
      <c r="G190" s="273" t="s">
        <v>1323</v>
      </c>
      <c r="H190" s="274"/>
      <c r="I190" s="279"/>
      <c r="J190" s="280"/>
      <c r="K190" s="281"/>
      <c r="L190" s="281"/>
      <c r="M190" s="281"/>
      <c r="N190" s="281"/>
      <c r="O190" s="281"/>
      <c r="P190" s="281"/>
      <c r="Q190" s="285"/>
      <c r="R190" s="286">
        <f>IF($A$1="补货",IF(V190="FBA",I190,J190)+K190+L190,IF(V190="FBA",I190,J190))</f>
        <v>0</v>
      </c>
      <c r="S190" s="287"/>
      <c r="T190" s="287">
        <f t="shared" si="8"/>
        <v>0</v>
      </c>
      <c r="U190" s="281" t="str">
        <f t="shared" si="9"/>
        <v>-</v>
      </c>
      <c r="V190" s="288"/>
    </row>
    <row r="191" customHeight="1" spans="2:22">
      <c r="B191" s="269"/>
      <c r="C191" s="270" t="s">
        <v>1324</v>
      </c>
      <c r="D191" s="271" t="s">
        <v>1325</v>
      </c>
      <c r="E191" s="271"/>
      <c r="F191" s="272"/>
      <c r="G191" s="273" t="s">
        <v>1326</v>
      </c>
      <c r="H191" s="274"/>
      <c r="I191" s="279"/>
      <c r="J191" s="280"/>
      <c r="K191" s="281"/>
      <c r="L191" s="281"/>
      <c r="M191" s="281"/>
      <c r="N191" s="281"/>
      <c r="O191" s="281"/>
      <c r="P191" s="281"/>
      <c r="Q191" s="285"/>
      <c r="R191" s="286">
        <f>IF($A$1="补货",IF(V191="FBA",I191,J191)+K191+L191,IF(V191="FBA",I191,J191))</f>
        <v>0</v>
      </c>
      <c r="S191" s="287"/>
      <c r="T191" s="287">
        <f t="shared" si="8"/>
        <v>0</v>
      </c>
      <c r="U191" s="281" t="str">
        <f t="shared" si="9"/>
        <v>-</v>
      </c>
      <c r="V191" s="288"/>
    </row>
    <row r="192" customHeight="1" spans="2:22">
      <c r="B192" s="269"/>
      <c r="C192" s="270" t="s">
        <v>1327</v>
      </c>
      <c r="D192" s="271" t="s">
        <v>1328</v>
      </c>
      <c r="E192" s="271"/>
      <c r="F192" s="272"/>
      <c r="G192" s="273" t="s">
        <v>1329</v>
      </c>
      <c r="H192" s="274"/>
      <c r="I192" s="279"/>
      <c r="J192" s="280"/>
      <c r="K192" s="281"/>
      <c r="L192" s="281"/>
      <c r="M192" s="281"/>
      <c r="N192" s="281"/>
      <c r="O192" s="281"/>
      <c r="P192" s="281"/>
      <c r="Q192" s="285"/>
      <c r="R192" s="286">
        <f>IF($A$1="补货",IF(V192="FBA",I192,J192)+K192+L192,IF(V192="FBA",I192,J192))</f>
        <v>0</v>
      </c>
      <c r="S192" s="287"/>
      <c r="T192" s="287">
        <f t="shared" si="8"/>
        <v>0</v>
      </c>
      <c r="U192" s="281" t="str">
        <f t="shared" si="9"/>
        <v>-</v>
      </c>
      <c r="V192" s="288"/>
    </row>
    <row r="193" customHeight="1" spans="2:22">
      <c r="B193" s="269"/>
      <c r="C193" s="270" t="s">
        <v>1330</v>
      </c>
      <c r="D193" s="271" t="s">
        <v>1331</v>
      </c>
      <c r="E193" s="271"/>
      <c r="F193" s="272"/>
      <c r="G193" s="273" t="s">
        <v>1332</v>
      </c>
      <c r="H193" s="274"/>
      <c r="I193" s="279"/>
      <c r="J193" s="280"/>
      <c r="K193" s="281"/>
      <c r="L193" s="281"/>
      <c r="M193" s="281"/>
      <c r="N193" s="281"/>
      <c r="O193" s="281"/>
      <c r="P193" s="281"/>
      <c r="Q193" s="285"/>
      <c r="R193" s="286">
        <f>IF($A$1="补货",IF(V193="FBA",I193,J193)+K193+L193,IF(V193="FBA",I193,J193))</f>
        <v>0</v>
      </c>
      <c r="S193" s="287"/>
      <c r="T193" s="287">
        <f t="shared" si="8"/>
        <v>0</v>
      </c>
      <c r="U193" s="281" t="str">
        <f t="shared" si="9"/>
        <v>-</v>
      </c>
      <c r="V193" s="288"/>
    </row>
    <row r="194" customHeight="1" spans="2:22">
      <c r="B194" s="269"/>
      <c r="C194" s="270" t="s">
        <v>1333</v>
      </c>
      <c r="D194" s="271" t="s">
        <v>1334</v>
      </c>
      <c r="E194" s="271"/>
      <c r="F194" s="272"/>
      <c r="G194" s="273" t="s">
        <v>1335</v>
      </c>
      <c r="H194" s="274"/>
      <c r="I194" s="279"/>
      <c r="J194" s="280"/>
      <c r="K194" s="281"/>
      <c r="L194" s="281"/>
      <c r="M194" s="281"/>
      <c r="N194" s="281"/>
      <c r="O194" s="281"/>
      <c r="P194" s="281"/>
      <c r="Q194" s="285"/>
      <c r="R194" s="286">
        <f>IF($A$1="补货",IF(V194="FBA",I194,J194)+K194+L194,IF(V194="FBA",I194,J194))</f>
        <v>0</v>
      </c>
      <c r="S194" s="287"/>
      <c r="T194" s="287">
        <f t="shared" si="8"/>
        <v>0</v>
      </c>
      <c r="U194" s="281" t="str">
        <f t="shared" si="9"/>
        <v>-</v>
      </c>
      <c r="V194" s="288"/>
    </row>
    <row r="195" customHeight="1" spans="2:22">
      <c r="B195" s="269"/>
      <c r="C195" s="303"/>
      <c r="D195" s="304"/>
      <c r="E195" s="304"/>
      <c r="F195" s="272"/>
      <c r="G195" s="305"/>
      <c r="H195" s="274"/>
      <c r="I195" s="279"/>
      <c r="J195" s="280"/>
      <c r="K195" s="281"/>
      <c r="L195" s="281"/>
      <c r="M195" s="281"/>
      <c r="N195" s="281"/>
      <c r="O195" s="281"/>
      <c r="P195" s="281"/>
      <c r="Q195" s="285"/>
      <c r="R195" s="286">
        <f>IF($A$1="补货",IF(V195="FBA",I195,J195)+K195+L195,IF(V195="FBA",I195,J195))</f>
        <v>0</v>
      </c>
      <c r="S195" s="287"/>
      <c r="T195" s="287">
        <f t="shared" si="8"/>
        <v>0</v>
      </c>
      <c r="U195" s="281" t="str">
        <f t="shared" si="9"/>
        <v>-</v>
      </c>
      <c r="V195" s="288"/>
    </row>
    <row r="196" customHeight="1" spans="2:22">
      <c r="B196" s="269"/>
      <c r="C196" s="303"/>
      <c r="D196" s="304"/>
      <c r="E196" s="304"/>
      <c r="F196" s="272"/>
      <c r="G196" s="305"/>
      <c r="H196" s="274"/>
      <c r="I196" s="279"/>
      <c r="J196" s="280"/>
      <c r="K196" s="281"/>
      <c r="L196" s="281"/>
      <c r="M196" s="281"/>
      <c r="N196" s="281"/>
      <c r="O196" s="281"/>
      <c r="P196" s="281"/>
      <c r="Q196" s="285"/>
      <c r="R196" s="286">
        <f>IF($A$1="补货",IF(V196="FBA",I196,J196)+K196+L196,IF(V196="FBA",I196,J196))</f>
        <v>0</v>
      </c>
      <c r="S196" s="287"/>
      <c r="T196" s="287">
        <f t="shared" si="8"/>
        <v>0</v>
      </c>
      <c r="U196" s="281" t="str">
        <f t="shared" si="9"/>
        <v>-</v>
      </c>
      <c r="V196" s="288"/>
    </row>
    <row r="197" customHeight="1" spans="2:22">
      <c r="B197" s="269"/>
      <c r="C197" s="303"/>
      <c r="D197" s="304"/>
      <c r="E197" s="304"/>
      <c r="F197" s="272"/>
      <c r="G197" s="305"/>
      <c r="H197" s="274"/>
      <c r="I197" s="279"/>
      <c r="J197" s="280"/>
      <c r="K197" s="281"/>
      <c r="L197" s="281"/>
      <c r="M197" s="281"/>
      <c r="N197" s="281"/>
      <c r="O197" s="281"/>
      <c r="P197" s="281"/>
      <c r="Q197" s="285"/>
      <c r="R197" s="286">
        <f>IF($A$1="补货",IF(V197="FBA",I197,J197)+K197+L197,IF(V197="FBA",I197,J197))</f>
        <v>0</v>
      </c>
      <c r="S197" s="287"/>
      <c r="T197" s="287">
        <f t="shared" si="8"/>
        <v>0</v>
      </c>
      <c r="U197" s="281" t="str">
        <f t="shared" si="9"/>
        <v>-</v>
      </c>
      <c r="V197" s="288"/>
    </row>
    <row r="198" customHeight="1" spans="2:22">
      <c r="B198" s="269"/>
      <c r="C198" s="303"/>
      <c r="D198" s="304"/>
      <c r="E198" s="304"/>
      <c r="F198" s="272"/>
      <c r="G198" s="305"/>
      <c r="H198" s="274"/>
      <c r="I198" s="279"/>
      <c r="J198" s="280"/>
      <c r="K198" s="281"/>
      <c r="L198" s="281"/>
      <c r="M198" s="281"/>
      <c r="N198" s="281"/>
      <c r="O198" s="281"/>
      <c r="P198" s="281"/>
      <c r="Q198" s="285"/>
      <c r="R198" s="286">
        <f>IF($A$1="补货",IF(V198="FBA",I198,J198)+K198+L198,IF(V198="FBA",I198,J198))</f>
        <v>0</v>
      </c>
      <c r="S198" s="287"/>
      <c r="T198" s="287">
        <f t="shared" si="8"/>
        <v>0</v>
      </c>
      <c r="U198" s="281" t="str">
        <f t="shared" si="9"/>
        <v>-</v>
      </c>
      <c r="V198" s="288"/>
    </row>
    <row r="199" customHeight="1" spans="2:22">
      <c r="B199" s="269" t="s">
        <v>1336</v>
      </c>
      <c r="C199" s="303"/>
      <c r="D199" s="304"/>
      <c r="E199" s="304"/>
      <c r="F199" s="272"/>
      <c r="G199" s="305"/>
      <c r="H199" s="274"/>
      <c r="I199" s="279"/>
      <c r="J199" s="280"/>
      <c r="K199" s="281"/>
      <c r="L199" s="281"/>
      <c r="M199" s="281"/>
      <c r="N199" s="281"/>
      <c r="O199" s="281"/>
      <c r="P199" s="281"/>
      <c r="Q199" s="285"/>
      <c r="R199" s="286">
        <f>IF($A$1="补货",IF(V199="FBA",I199,J199)+K199+L199,IF(V199="FBA",I199,J199))</f>
        <v>0</v>
      </c>
      <c r="S199" s="287"/>
      <c r="T199" s="287">
        <f t="shared" si="8"/>
        <v>0</v>
      </c>
      <c r="U199" s="281" t="str">
        <f t="shared" si="9"/>
        <v>-</v>
      </c>
      <c r="V199" s="288"/>
    </row>
    <row r="200" customHeight="1" spans="2:22">
      <c r="B200" s="269" t="s">
        <v>1336</v>
      </c>
      <c r="C200" s="303"/>
      <c r="D200" s="304"/>
      <c r="E200" s="304"/>
      <c r="F200" s="272"/>
      <c r="G200" s="305"/>
      <c r="H200" s="274"/>
      <c r="I200" s="279"/>
      <c r="J200" s="280"/>
      <c r="K200" s="281"/>
      <c r="L200" s="281"/>
      <c r="M200" s="281"/>
      <c r="N200" s="281"/>
      <c r="O200" s="281"/>
      <c r="P200" s="281"/>
      <c r="Q200" s="285"/>
      <c r="R200" s="286">
        <f>IF($A$1="补货",IF(V200="FBA",I200,J200)+K200+L200,IF(V200="FBA",I200,J200))</f>
        <v>0</v>
      </c>
      <c r="S200" s="287"/>
      <c r="T200" s="287">
        <f t="shared" si="8"/>
        <v>0</v>
      </c>
      <c r="U200" s="281" t="str">
        <f t="shared" si="9"/>
        <v>-</v>
      </c>
      <c r="V200" s="288"/>
    </row>
    <row r="201" customHeight="1" spans="2:22">
      <c r="B201" s="306" t="s">
        <v>1336</v>
      </c>
      <c r="C201" s="307"/>
      <c r="D201" s="308"/>
      <c r="E201" s="308"/>
      <c r="F201" s="309"/>
      <c r="G201" s="310"/>
      <c r="H201" s="311"/>
      <c r="I201" s="312"/>
      <c r="J201" s="313"/>
      <c r="K201" s="314"/>
      <c r="L201" s="314"/>
      <c r="M201" s="314"/>
      <c r="N201" s="314"/>
      <c r="O201" s="314"/>
      <c r="P201" s="314"/>
      <c r="Q201" s="315"/>
      <c r="R201" s="316">
        <f>IF($A$1="补货",IF(V201="FBA",I201,J201)+K201+L201,IF(V201="FBA",I201,J201))</f>
        <v>0</v>
      </c>
      <c r="S201" s="317"/>
      <c r="T201" s="317">
        <f t="shared" si="8"/>
        <v>0</v>
      </c>
      <c r="U201" s="314" t="str">
        <f t="shared" si="9"/>
        <v>-</v>
      </c>
      <c r="V201" s="318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1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1 H4:Q106">
    <cfRule type="expression" dxfId="2" priority="3">
      <formula>H4=0</formula>
    </cfRule>
  </conditionalFormatting>
  <conditionalFormatting sqref="H108:I201 H4:I106">
    <cfRule type="expression" dxfId="8" priority="2">
      <formula>AND(H4=0,U4="FBA")</formula>
    </cfRule>
  </conditionalFormatting>
  <conditionalFormatting sqref="J108:J201 J4:J106">
    <cfRule type="expression" dxfId="8" priority="1">
      <formula>AND(J4=0,V4="FBM")</formula>
    </cfRule>
  </conditionalFormatting>
  <conditionalFormatting sqref="Q108:Q201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1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201" workbookViewId="0">
      <selection activeCell="R221" sqref="J214:R22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389</v>
      </c>
      <c r="C3" s="7" t="s">
        <v>390</v>
      </c>
      <c r="D3" s="7" t="s">
        <v>391</v>
      </c>
      <c r="E3" s="7" t="s">
        <v>13</v>
      </c>
      <c r="F3" s="7" t="s">
        <v>392</v>
      </c>
      <c r="G3" s="7" t="s">
        <v>393</v>
      </c>
      <c r="H3" s="7" t="s">
        <v>394</v>
      </c>
      <c r="I3" s="7" t="s">
        <v>395</v>
      </c>
      <c r="J3" s="45" t="s">
        <v>742</v>
      </c>
      <c r="K3" s="45" t="s">
        <v>743</v>
      </c>
      <c r="L3" s="7" t="s">
        <v>195</v>
      </c>
      <c r="M3" s="7" t="s">
        <v>744</v>
      </c>
    </row>
    <row r="4" ht="50.1" customHeight="1" spans="2:1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55">
        <v>12.3</v>
      </c>
      <c r="K8" s="55">
        <f t="shared" ref="K8:K71" si="1">J8+0.2</f>
        <v>12.5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47">
        <v>12.3</v>
      </c>
      <c r="K9" s="47">
        <f t="shared" si="1"/>
        <v>12.5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47">
        <v>12.3</v>
      </c>
      <c r="K10" s="47">
        <f t="shared" si="1"/>
        <v>12.5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51">
        <v>12.3</v>
      </c>
      <c r="K11" s="51">
        <f t="shared" si="1"/>
        <v>12.5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51">
        <v>14.8</v>
      </c>
      <c r="K22" s="51">
        <f t="shared" si="1"/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55">
        <v>12.8</v>
      </c>
      <c r="K23" s="55">
        <f t="shared" si="1"/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47">
        <v>12.8</v>
      </c>
      <c r="K24" s="47">
        <f t="shared" si="1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51">
        <v>12.8</v>
      </c>
      <c r="K25" s="51">
        <f t="shared" si="1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55">
        <v>11.8</v>
      </c>
      <c r="K26" s="55">
        <f t="shared" si="1"/>
        <v>12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47">
        <v>11.8</v>
      </c>
      <c r="K27" s="47">
        <f t="shared" si="1"/>
        <v>12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47">
        <v>11.8</v>
      </c>
      <c r="K28" s="47">
        <f t="shared" si="1"/>
        <v>12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51">
        <v>11.8</v>
      </c>
      <c r="K29" s="51">
        <f t="shared" si="1"/>
        <v>12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55">
        <v>11</v>
      </c>
      <c r="K30" s="55">
        <f t="shared" si="1"/>
        <v>11.2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47">
        <v>11</v>
      </c>
      <c r="K31" s="47">
        <f t="shared" si="1"/>
        <v>11.2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47">
        <v>11</v>
      </c>
      <c r="K32" s="47">
        <f t="shared" si="1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51">
        <v>11</v>
      </c>
      <c r="K33" s="51">
        <f t="shared" si="1"/>
        <v>11.2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55">
        <v>10</v>
      </c>
      <c r="K34" s="55">
        <f t="shared" si="1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47">
        <v>10</v>
      </c>
      <c r="K35" s="47">
        <f t="shared" si="1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47">
        <v>11</v>
      </c>
      <c r="K36" s="47">
        <f t="shared" si="1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51">
        <v>10</v>
      </c>
      <c r="K37" s="51">
        <f t="shared" si="1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61" t="s">
        <v>405</v>
      </c>
      <c r="J38" s="55">
        <v>10</v>
      </c>
      <c r="K38" s="55">
        <f t="shared" si="1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46" t="s">
        <v>405</v>
      </c>
      <c r="J39" s="47">
        <v>10</v>
      </c>
      <c r="K39" s="47">
        <f t="shared" si="1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79" t="s">
        <v>405</v>
      </c>
      <c r="J40" s="51">
        <v>10</v>
      </c>
      <c r="K40" s="51">
        <f t="shared" si="1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80" t="s">
        <v>405</v>
      </c>
      <c r="J41" s="55">
        <v>10</v>
      </c>
      <c r="K41" s="55">
        <f t="shared" si="1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81" t="s">
        <v>405</v>
      </c>
      <c r="J42" s="47">
        <v>10</v>
      </c>
      <c r="K42" s="47">
        <f t="shared" si="1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74" t="s">
        <v>405</v>
      </c>
      <c r="J43" s="47">
        <v>11</v>
      </c>
      <c r="K43" s="47">
        <f t="shared" si="1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82" t="s">
        <v>405</v>
      </c>
      <c r="J44" s="51">
        <v>10</v>
      </c>
      <c r="K44" s="51">
        <f t="shared" si="1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80" t="s">
        <v>405</v>
      </c>
      <c r="J45" s="55">
        <v>10.3</v>
      </c>
      <c r="K45" s="55">
        <f t="shared" si="1"/>
        <v>10.5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81" t="s">
        <v>405</v>
      </c>
      <c r="J46" s="47">
        <v>10.3</v>
      </c>
      <c r="K46" s="47">
        <f t="shared" si="1"/>
        <v>10.5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74" t="s">
        <v>405</v>
      </c>
      <c r="J47" s="47">
        <v>10.3</v>
      </c>
      <c r="K47" s="47">
        <f t="shared" si="1"/>
        <v>10.5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82" t="s">
        <v>405</v>
      </c>
      <c r="J48" s="51">
        <v>10.3</v>
      </c>
      <c r="K48" s="51">
        <f t="shared" si="1"/>
        <v>10.5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83" t="s">
        <v>405</v>
      </c>
      <c r="J49" s="55">
        <v>11.8</v>
      </c>
      <c r="K49" s="55">
        <f t="shared" si="1"/>
        <v>12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84" t="s">
        <v>405</v>
      </c>
      <c r="J50" s="47">
        <v>11.8</v>
      </c>
      <c r="K50" s="47">
        <f t="shared" si="1"/>
        <v>12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77" t="s">
        <v>405</v>
      </c>
      <c r="J51" s="47">
        <v>11.8</v>
      </c>
      <c r="K51" s="47">
        <f t="shared" si="1"/>
        <v>12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78" t="s">
        <v>405</v>
      </c>
      <c r="J52" s="51">
        <v>11.8</v>
      </c>
      <c r="K52" s="51">
        <f t="shared" si="1"/>
        <v>12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61" t="s">
        <v>405</v>
      </c>
      <c r="J53" s="55">
        <v>12</v>
      </c>
      <c r="K53" s="55">
        <f t="shared" si="1"/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46" t="s">
        <v>405</v>
      </c>
      <c r="J54" s="47">
        <v>12</v>
      </c>
      <c r="K54" s="47">
        <f t="shared" si="1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85" t="s">
        <v>418</v>
      </c>
      <c r="J55" s="65">
        <v>12</v>
      </c>
      <c r="K55" s="65">
        <f t="shared" si="1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86" t="s">
        <v>418</v>
      </c>
      <c r="J56" s="51">
        <v>12</v>
      </c>
      <c r="K56" s="51">
        <f t="shared" si="1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61" t="s">
        <v>405</v>
      </c>
      <c r="J57" s="55">
        <v>12</v>
      </c>
      <c r="K57" s="55">
        <f t="shared" si="1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46" t="s">
        <v>405</v>
      </c>
      <c r="J58" s="47">
        <v>12</v>
      </c>
      <c r="K58" s="47">
        <f t="shared" si="1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85" t="s">
        <v>418</v>
      </c>
      <c r="J59" s="65">
        <v>12</v>
      </c>
      <c r="K59" s="65">
        <f t="shared" si="1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86" t="s">
        <v>418</v>
      </c>
      <c r="J60" s="51">
        <v>12</v>
      </c>
      <c r="K60" s="51">
        <f t="shared" si="1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88">
        <v>10</v>
      </c>
      <c r="K61" s="88">
        <f t="shared" si="1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47">
        <v>10</v>
      </c>
      <c r="K62" s="47">
        <f t="shared" si="1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51">
        <v>10</v>
      </c>
      <c r="K63" s="51">
        <f t="shared" si="1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55">
        <v>11</v>
      </c>
      <c r="K64" s="55">
        <f t="shared" si="1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47">
        <v>11</v>
      </c>
      <c r="K65" s="47">
        <f t="shared" si="1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51">
        <v>11</v>
      </c>
      <c r="K66" s="51">
        <f t="shared" si="1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152">
        <v>11</v>
      </c>
      <c r="K67" s="152">
        <f t="shared" si="1"/>
        <v>11.2</v>
      </c>
      <c r="L67" s="153">
        <f>'在庫情報（袜子）'!U67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155">
        <v>11</v>
      </c>
      <c r="K68" s="155">
        <f t="shared" si="1"/>
        <v>11.2</v>
      </c>
      <c r="L68" s="156">
        <f>'在庫情報（袜子）'!U68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159">
        <v>11</v>
      </c>
      <c r="K69" s="159">
        <f t="shared" si="1"/>
        <v>11.2</v>
      </c>
      <c r="L69" s="160">
        <f>'在庫情報（袜子）'!U69</f>
        <v>0</v>
      </c>
      <c r="M69" s="161">
        <f t="shared" si="2"/>
        <v>0</v>
      </c>
    </row>
    <row r="70" ht="50.1" customHeight="1" spans="2:1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55">
        <v>18.8</v>
      </c>
      <c r="K70" s="55">
        <f t="shared" si="1"/>
        <v>19</v>
      </c>
      <c r="L70" s="56">
        <f>'在庫情報（袜子）'!U70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47">
        <v>18.8</v>
      </c>
      <c r="K71" s="47">
        <f t="shared" si="1"/>
        <v>19</v>
      </c>
      <c r="L71" s="48">
        <f>'在庫情報（袜子）'!U71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47">
        <v>18.8</v>
      </c>
      <c r="K72" s="47">
        <f t="shared" ref="K72:K89" si="3">J72+0.2</f>
        <v>19</v>
      </c>
      <c r="L72" s="48">
        <f>'在庫情報（袜子）'!U72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47">
        <v>18.8</v>
      </c>
      <c r="K73" s="47">
        <f t="shared" si="3"/>
        <v>19</v>
      </c>
      <c r="L73" s="48">
        <f>'在庫情報（袜子）'!U73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51">
        <v>18.8</v>
      </c>
      <c r="K74" s="51">
        <f t="shared" si="3"/>
        <v>19</v>
      </c>
      <c r="L74" s="52">
        <f>'在庫情報（袜子）'!U74</f>
        <v>0</v>
      </c>
      <c r="M74" s="53">
        <f t="shared" si="2"/>
        <v>0</v>
      </c>
    </row>
    <row r="75" s="3" customFormat="1" ht="50.1" customHeight="1" spans="2:13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64" t="s">
        <v>405</v>
      </c>
      <c r="J75" s="165">
        <v>10.5</v>
      </c>
      <c r="K75" s="165">
        <f t="shared" si="3"/>
        <v>10.7</v>
      </c>
      <c r="L75" s="56">
        <f>'在庫情報（袜子）'!U75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66" t="s">
        <v>405</v>
      </c>
      <c r="J76" s="167">
        <v>10.5</v>
      </c>
      <c r="K76" s="167">
        <f t="shared" si="3"/>
        <v>10.7</v>
      </c>
      <c r="L76" s="72">
        <f>'在庫情報（袜子）'!U76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68" t="s">
        <v>405</v>
      </c>
      <c r="J77" s="167">
        <v>11.5</v>
      </c>
      <c r="K77" s="167">
        <f t="shared" si="3"/>
        <v>11.7</v>
      </c>
      <c r="L77" s="66">
        <f>'在庫情報（袜子）'!U77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69" t="s">
        <v>405</v>
      </c>
      <c r="J78" s="170">
        <v>10.5</v>
      </c>
      <c r="K78" s="170">
        <f t="shared" si="3"/>
        <v>10.7</v>
      </c>
      <c r="L78" s="52">
        <f>'在庫情報（袜子）'!U78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64" t="s">
        <v>405</v>
      </c>
      <c r="J79" s="171">
        <v>10.5</v>
      </c>
      <c r="K79" s="171">
        <f t="shared" si="3"/>
        <v>10.7</v>
      </c>
      <c r="L79" s="89">
        <f>'在庫情報（袜子）'!U79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66" t="s">
        <v>405</v>
      </c>
      <c r="J80" s="167">
        <v>10.5</v>
      </c>
      <c r="K80" s="167">
        <f t="shared" si="3"/>
        <v>10.7</v>
      </c>
      <c r="L80" s="72">
        <f>'在庫情報（袜子）'!U80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68" t="s">
        <v>405</v>
      </c>
      <c r="J81" s="167">
        <v>11.5</v>
      </c>
      <c r="K81" s="167">
        <f t="shared" si="3"/>
        <v>11.7</v>
      </c>
      <c r="L81" s="66">
        <f>'在庫情報（袜子）'!U81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68" t="s">
        <v>405</v>
      </c>
      <c r="J82" s="170">
        <v>10.5</v>
      </c>
      <c r="K82" s="170">
        <f t="shared" si="3"/>
        <v>10.7</v>
      </c>
      <c r="L82" s="52">
        <f>'在庫情報（袜子）'!U82</f>
        <v>0</v>
      </c>
      <c r="M82" s="69">
        <f t="shared" si="2"/>
        <v>0</v>
      </c>
    </row>
    <row r="83" ht="50.1" customHeight="1" spans="2:1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5">
        <v>12</v>
      </c>
      <c r="K83" s="165">
        <f t="shared" si="3"/>
        <v>12.2</v>
      </c>
      <c r="L83" s="56">
        <f>'在庫情報（袜子）'!U83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67">
        <v>12</v>
      </c>
      <c r="K84" s="167">
        <f t="shared" si="3"/>
        <v>12.2</v>
      </c>
      <c r="L84" s="48">
        <f>'在庫情報（袜子）'!U84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175">
        <v>12</v>
      </c>
      <c r="K85" s="175">
        <f t="shared" si="3"/>
        <v>12.2</v>
      </c>
      <c r="L85" s="66">
        <f>'在庫情報（袜子）'!U85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170">
        <v>12</v>
      </c>
      <c r="K86" s="170">
        <f t="shared" si="3"/>
        <v>12.2</v>
      </c>
      <c r="L86" s="52">
        <f>'在庫情報（袜子）'!U86</f>
        <v>0</v>
      </c>
      <c r="M86" s="69">
        <f t="shared" si="2"/>
        <v>0</v>
      </c>
    </row>
    <row r="87" ht="50.1" customHeight="1" spans="2:1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5">
        <v>13.3</v>
      </c>
      <c r="K87" s="165">
        <f t="shared" si="3"/>
        <v>13.5</v>
      </c>
      <c r="L87" s="56">
        <f>'在庫情報（袜子）'!U87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67">
        <v>13.3</v>
      </c>
      <c r="K88" s="167">
        <f t="shared" si="3"/>
        <v>13.5</v>
      </c>
      <c r="L88" s="48">
        <f>'在庫情報（袜子）'!U88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70">
        <v>13.3</v>
      </c>
      <c r="K89" s="170">
        <f t="shared" si="3"/>
        <v>13.5</v>
      </c>
      <c r="L89" s="52">
        <f>'在庫情報（袜子）'!U89</f>
        <v>0</v>
      </c>
      <c r="M89" s="53">
        <f t="shared" si="2"/>
        <v>0</v>
      </c>
    </row>
    <row r="90" ht="50.1" customHeight="1" spans="2:1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178">
        <v>12.5</v>
      </c>
      <c r="K90" s="178">
        <v>12.7</v>
      </c>
      <c r="L90" s="153">
        <f>'在庫情報（袜子）'!U90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179">
        <v>12.5</v>
      </c>
      <c r="K91" s="179">
        <v>12.7</v>
      </c>
      <c r="L91" s="180">
        <f>'在庫情報（袜子）'!U91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182">
        <v>12.5</v>
      </c>
      <c r="K92" s="182">
        <v>12.7</v>
      </c>
      <c r="L92" s="160">
        <f>'在庫情報（袜子）'!U92</f>
        <v>0</v>
      </c>
      <c r="M92" s="161">
        <f t="shared" si="2"/>
        <v>0</v>
      </c>
    </row>
    <row r="93" s="3" customFormat="1" ht="50.1" customHeight="1" spans="2:13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55">
        <v>12.5</v>
      </c>
      <c r="K93" s="55">
        <v>12.7</v>
      </c>
      <c r="L93" s="56">
        <f>'在庫情報（袜子）'!U93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47">
        <v>12.5</v>
      </c>
      <c r="K94" s="47">
        <v>12.7</v>
      </c>
      <c r="L94" s="48">
        <f>'在庫情報（袜子）'!U94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47">
        <v>12.5</v>
      </c>
      <c r="K95" s="47">
        <v>12.7</v>
      </c>
      <c r="L95" s="48">
        <f>'在庫情報（袜子）'!U95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51">
        <v>12.5</v>
      </c>
      <c r="K96" s="51">
        <v>12.7</v>
      </c>
      <c r="L96" s="52">
        <f>'在庫情報（袜子）'!U96</f>
        <v>0</v>
      </c>
      <c r="M96" s="53">
        <f t="shared" si="2"/>
        <v>0</v>
      </c>
    </row>
    <row r="97" ht="50.1" customHeight="1" spans="2:1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55">
        <v>12.5</v>
      </c>
      <c r="K97" s="55">
        <v>12.7</v>
      </c>
      <c r="L97" s="56">
        <f>'在庫情報（袜子）'!U97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47">
        <v>12.5</v>
      </c>
      <c r="K98" s="47">
        <v>12.7</v>
      </c>
      <c r="L98" s="48">
        <f>'在庫情報（袜子）'!U98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51">
        <v>12.5</v>
      </c>
      <c r="K99" s="51">
        <v>12.7</v>
      </c>
      <c r="L99" s="52">
        <f>'在庫情報（袜子）'!U99</f>
        <v>0</v>
      </c>
      <c r="M99" s="53">
        <f t="shared" si="2"/>
        <v>0</v>
      </c>
    </row>
    <row r="100" ht="50.1" customHeight="1" spans="2:1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152">
        <v>12.5</v>
      </c>
      <c r="K100" s="152">
        <v>12.7</v>
      </c>
      <c r="L100" s="153">
        <f>'在庫情報（袜子）'!U100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155">
        <v>12.5</v>
      </c>
      <c r="K101" s="155">
        <v>12.7</v>
      </c>
      <c r="L101" s="180">
        <f>'在庫情報（袜子）'!U101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159">
        <v>12.5</v>
      </c>
      <c r="K102" s="159">
        <v>12.7</v>
      </c>
      <c r="L102" s="160">
        <f>'在庫情報（袜子）'!U102</f>
        <v>0</v>
      </c>
      <c r="M102" s="161">
        <f t="shared" si="2"/>
        <v>0</v>
      </c>
    </row>
    <row r="103" ht="50.1" customHeight="1" spans="2:1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55">
        <v>9</v>
      </c>
      <c r="K103" s="55">
        <v>9.2</v>
      </c>
      <c r="L103" s="56">
        <f>'在庫情報（袜子）'!U103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47">
        <v>9</v>
      </c>
      <c r="K104" s="47">
        <v>9.2</v>
      </c>
      <c r="L104" s="48">
        <f>'在庫情報（袜子）'!U104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51">
        <v>9</v>
      </c>
      <c r="K105" s="51">
        <v>9.2</v>
      </c>
      <c r="L105" s="52">
        <f>'在庫情報（袜子）'!U105</f>
        <v>0</v>
      </c>
      <c r="M105" s="53">
        <f t="shared" si="2"/>
        <v>0</v>
      </c>
    </row>
    <row r="106" ht="50.1" customHeight="1" spans="2:1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55">
        <f t="shared" ref="J106:J108" si="4">4.3*4</f>
        <v>17.2</v>
      </c>
      <c r="K106" s="55">
        <v>17.4</v>
      </c>
      <c r="L106" s="56">
        <f>'在庫情報（袜子）'!U106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47">
        <f t="shared" si="4"/>
        <v>17.2</v>
      </c>
      <c r="K107" s="47">
        <v>17.4</v>
      </c>
      <c r="L107" s="48">
        <f>'在庫情報（袜子）'!U107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51">
        <f t="shared" si="4"/>
        <v>17.2</v>
      </c>
      <c r="K108" s="51">
        <v>17.4</v>
      </c>
      <c r="L108" s="52">
        <f>'在庫情報（袜子）'!U108</f>
        <v>0</v>
      </c>
      <c r="M108" s="53">
        <f t="shared" si="2"/>
        <v>0</v>
      </c>
    </row>
    <row r="109" ht="50.1" customHeight="1" spans="2:1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55">
        <v>12.5</v>
      </c>
      <c r="K109" s="55">
        <f t="shared" ref="K109:K134" si="5">J109+0.2</f>
        <v>12.7</v>
      </c>
      <c r="L109" s="56">
        <f>'在庫情報（袜子）'!U109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47">
        <v>12.5</v>
      </c>
      <c r="K110" s="47">
        <f t="shared" si="5"/>
        <v>12.7</v>
      </c>
      <c r="L110" s="48">
        <f>'在庫情報（袜子）'!U110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51">
        <v>12.5</v>
      </c>
      <c r="K111" s="51">
        <f t="shared" si="5"/>
        <v>12.7</v>
      </c>
      <c r="L111" s="52">
        <f>'在庫情報（袜子）'!U111</f>
        <v>0</v>
      </c>
      <c r="M111" s="53">
        <f t="shared" si="2"/>
        <v>0</v>
      </c>
    </row>
    <row r="112" ht="50.1" customHeight="1" spans="2:1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152">
        <v>12.5</v>
      </c>
      <c r="K112" s="152">
        <f t="shared" si="5"/>
        <v>12.7</v>
      </c>
      <c r="L112" s="153">
        <f>'在庫情報（袜子）'!U112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155">
        <v>12.5</v>
      </c>
      <c r="K113" s="155">
        <f t="shared" si="5"/>
        <v>12.7</v>
      </c>
      <c r="L113" s="180">
        <f>'在庫情報（袜子）'!U113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159">
        <v>12.5</v>
      </c>
      <c r="K114" s="159">
        <f t="shared" si="5"/>
        <v>12.7</v>
      </c>
      <c r="L114" s="160">
        <f>'在庫情報（袜子）'!U114</f>
        <v>0</v>
      </c>
      <c r="M114" s="161">
        <f t="shared" si="2"/>
        <v>0</v>
      </c>
    </row>
    <row r="115" ht="50.1" customHeight="1" spans="2:1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55">
        <v>13</v>
      </c>
      <c r="K115" s="55">
        <f t="shared" si="5"/>
        <v>13.2</v>
      </c>
      <c r="L115" s="56">
        <f>'在庫情報（袜子）'!U115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47">
        <v>13</v>
      </c>
      <c r="K116" s="47">
        <f t="shared" si="5"/>
        <v>13.2</v>
      </c>
      <c r="L116" s="48">
        <f>'在庫情報（袜子）'!U116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51">
        <v>13</v>
      </c>
      <c r="K117" s="51">
        <f t="shared" si="5"/>
        <v>13.2</v>
      </c>
      <c r="L117" s="52">
        <f>'在庫情報（袜子）'!U117</f>
        <v>0</v>
      </c>
      <c r="M117" s="53">
        <f t="shared" si="2"/>
        <v>0</v>
      </c>
    </row>
    <row r="118" ht="50.1" customHeight="1" spans="2:1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55">
        <v>12.3</v>
      </c>
      <c r="K118" s="55">
        <f t="shared" si="5"/>
        <v>12.5</v>
      </c>
      <c r="L118" s="56">
        <f>'在庫情報（袜子）'!U118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47">
        <v>12.3</v>
      </c>
      <c r="K119" s="47">
        <f t="shared" si="5"/>
        <v>12.5</v>
      </c>
      <c r="L119" s="48">
        <f>'在庫情報（袜子）'!U119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51">
        <v>12.3</v>
      </c>
      <c r="K120" s="51">
        <f t="shared" si="5"/>
        <v>12.5</v>
      </c>
      <c r="L120" s="52">
        <f>'在庫情報（袜子）'!U120</f>
        <v>0</v>
      </c>
      <c r="M120" s="53">
        <f t="shared" si="2"/>
        <v>0</v>
      </c>
    </row>
    <row r="121" ht="50.1" customHeight="1" spans="2:1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90">
        <v>14.5</v>
      </c>
      <c r="K121" s="190">
        <f t="shared" si="5"/>
        <v>14.7</v>
      </c>
      <c r="L121" s="191">
        <f>'在庫情報（袜子）'!U121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93">
        <v>14.5</v>
      </c>
      <c r="K122" s="193">
        <f t="shared" si="5"/>
        <v>14.7</v>
      </c>
      <c r="L122" s="194">
        <f>'在庫情報（袜子）'!U122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93">
        <v>14.5</v>
      </c>
      <c r="K123" s="193">
        <f t="shared" si="5"/>
        <v>14.7</v>
      </c>
      <c r="L123" s="194">
        <f>'在庫情報（袜子）'!U123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97">
        <v>14.5</v>
      </c>
      <c r="K124" s="197">
        <f t="shared" si="5"/>
        <v>14.7</v>
      </c>
      <c r="L124" s="198">
        <f>'在庫情報（袜子）'!U124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90">
        <v>14.5</v>
      </c>
      <c r="K125" s="190">
        <f t="shared" si="5"/>
        <v>14.7</v>
      </c>
      <c r="L125" s="191">
        <f>'在庫情報（袜子）'!U125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93">
        <v>14.5</v>
      </c>
      <c r="K126" s="193">
        <f t="shared" si="5"/>
        <v>14.7</v>
      </c>
      <c r="L126" s="194">
        <f>'在庫情報（袜子）'!U126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93">
        <v>14.5</v>
      </c>
      <c r="K127" s="193">
        <f t="shared" si="5"/>
        <v>14.7</v>
      </c>
      <c r="L127" s="194">
        <f>'在庫情報（袜子）'!U127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97">
        <v>14.5</v>
      </c>
      <c r="K128" s="197">
        <f t="shared" si="5"/>
        <v>14.7</v>
      </c>
      <c r="L128" s="198">
        <f>'在庫情報（袜子）'!U128</f>
        <v>0</v>
      </c>
      <c r="M128" s="199">
        <f t="shared" si="2"/>
        <v>0</v>
      </c>
    </row>
    <row r="129" ht="50.1" customHeight="1" spans="2:1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152">
        <v>20</v>
      </c>
      <c r="K129" s="152">
        <f t="shared" si="5"/>
        <v>20.2</v>
      </c>
      <c r="L129" s="153">
        <f>'在庫情報（袜子）'!U129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155">
        <v>20</v>
      </c>
      <c r="K130" s="155">
        <f t="shared" si="5"/>
        <v>20.2</v>
      </c>
      <c r="L130" s="180">
        <f>'在庫情報（袜子）'!U130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159">
        <v>20</v>
      </c>
      <c r="K131" s="159">
        <f t="shared" si="5"/>
        <v>20.2</v>
      </c>
      <c r="L131" s="160">
        <f>'在庫情報（袜子）'!U131</f>
        <v>0</v>
      </c>
      <c r="M131" s="161">
        <f t="shared" si="2"/>
        <v>0</v>
      </c>
    </row>
    <row r="132" ht="50.1" customHeight="1" spans="2:1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152">
        <v>20</v>
      </c>
      <c r="K132" s="152">
        <f t="shared" si="5"/>
        <v>20.2</v>
      </c>
      <c r="L132" s="153">
        <f>'在庫情報（袜子）'!U132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155">
        <v>20</v>
      </c>
      <c r="K133" s="155">
        <f t="shared" si="5"/>
        <v>20.2</v>
      </c>
      <c r="L133" s="180">
        <f>'在庫情報（袜子）'!U133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159">
        <v>20</v>
      </c>
      <c r="K134" s="159">
        <f t="shared" si="5"/>
        <v>20.2</v>
      </c>
      <c r="L134" s="160">
        <f>'在庫情報（袜子）'!U134</f>
        <v>0</v>
      </c>
      <c r="M134" s="161">
        <f t="shared" si="6"/>
        <v>0</v>
      </c>
    </row>
    <row r="135" ht="50.1" customHeight="1" spans="2:13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6"/>
        <v>0</v>
      </c>
    </row>
    <row r="147" ht="50.1" customHeight="1" spans="2:13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6"/>
        <v>0</v>
      </c>
    </row>
    <row r="155" ht="50.1" customHeight="1" spans="2:13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55">
        <v>12.8</v>
      </c>
      <c r="K155" s="55">
        <f t="shared" ref="K155:K158" si="7">J155+0.2</f>
        <v>13</v>
      </c>
      <c r="L155" s="56">
        <f>'在庫情報（袜子）'!U155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47">
        <v>12.8</v>
      </c>
      <c r="K156" s="47">
        <f t="shared" si="7"/>
        <v>13</v>
      </c>
      <c r="L156" s="48">
        <f>'在庫情報（袜子）'!U156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47">
        <v>12.8</v>
      </c>
      <c r="K157" s="47">
        <f t="shared" si="7"/>
        <v>13</v>
      </c>
      <c r="L157" s="48">
        <f>'在庫情報（袜子）'!U157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65">
        <v>12.8</v>
      </c>
      <c r="K158" s="65">
        <f t="shared" si="7"/>
        <v>13</v>
      </c>
      <c r="L158" s="52">
        <f>'在庫情報（袜子）'!U158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55">
        <v>12.8</v>
      </c>
      <c r="K167" s="55">
        <v>13</v>
      </c>
      <c r="L167" s="56">
        <f>'在庫情報（袜子）'!U167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47">
        <v>12.8</v>
      </c>
      <c r="K168" s="47">
        <v>13</v>
      </c>
      <c r="L168" s="48">
        <f>'在庫情報（袜子）'!U168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47">
        <v>12.8</v>
      </c>
      <c r="K169" s="47">
        <v>13</v>
      </c>
      <c r="L169" s="48">
        <f>'在庫情報（袜子）'!U169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51">
        <v>12.8</v>
      </c>
      <c r="K170" s="51">
        <v>13</v>
      </c>
      <c r="L170" s="52">
        <f>'在庫情報（袜子）'!U170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6"/>
        <v>0</v>
      </c>
    </row>
    <row r="183" ht="50.1" customHeight="1" spans="2:13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8"/>
        <v>0</v>
      </c>
    </row>
    <row r="198" ht="150" customHeight="1" spans="2:13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51">
        <v>42</v>
      </c>
      <c r="K198" s="251">
        <v>42.2</v>
      </c>
      <c r="L198" s="252">
        <f>'在庫情報（袜子）'!U198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51">
        <v>42</v>
      </c>
      <c r="K199" s="251">
        <v>42.2</v>
      </c>
      <c r="L199" s="252">
        <f>'在庫情報（袜子）'!U199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51">
        <v>35</v>
      </c>
      <c r="K200" s="251">
        <v>35.2</v>
      </c>
      <c r="L200" s="252">
        <f>'在庫情報（袜子）'!U200</f>
        <v>0</v>
      </c>
      <c r="M200" s="253">
        <f t="shared" si="8"/>
        <v>0</v>
      </c>
    </row>
    <row r="201" s="4" customFormat="1" ht="50.1" customHeight="1" spans="2:13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8"/>
        <v>0</v>
      </c>
    </row>
    <row r="205" s="4" customFormat="1" ht="150" customHeight="1" spans="2:13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'在庫情報（袜子）'!U205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'在庫情報（袜子）'!U206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'在庫情報（袜子）'!U207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443</v>
      </c>
    </row>
    <row r="213" spans="10:18">
      <c r="J213" s="259" t="s">
        <v>745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746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747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tabSelected="1" zoomScale="55" zoomScaleNormal="55" workbookViewId="0">
      <pane ySplit="3" topLeftCell="A4" activePane="bottomLeft" state="frozen"/>
      <selection/>
      <selection pane="bottomLeft" activeCell="A1" sqref="A1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24" width="20.625" style="416" customWidth="1"/>
    <col min="25" max="30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ht="30" customHeight="1" spans="2:24">
      <c r="B4" s="529" t="s">
        <v>22</v>
      </c>
      <c r="C4" s="529"/>
      <c r="D4" s="520" t="s">
        <v>23</v>
      </c>
      <c r="E4" s="521" t="s">
        <v>24</v>
      </c>
      <c r="F4" s="660">
        <f>'在庫情報（雨衣）'!BN4</f>
        <v>0</v>
      </c>
      <c r="G4" s="661">
        <f>'在庫情報（雨衣）'!BO4</f>
        <v>0</v>
      </c>
      <c r="H4" s="661">
        <f>'在庫情報（雨衣）'!BP4</f>
        <v>0</v>
      </c>
      <c r="I4" s="661">
        <f>'在庫情報（雨衣）'!BQ4</f>
        <v>0</v>
      </c>
      <c r="J4" s="661">
        <f>'在庫情報（雨衣）'!BR4</f>
        <v>0</v>
      </c>
      <c r="K4" s="672">
        <f>'在庫情報（雨衣）'!BS4</f>
        <v>0</v>
      </c>
      <c r="L4" s="673">
        <v>28</v>
      </c>
      <c r="M4" s="674">
        <v>28</v>
      </c>
      <c r="N4" s="674">
        <v>28</v>
      </c>
      <c r="O4" s="674">
        <v>28</v>
      </c>
      <c r="P4" s="674">
        <v>28</v>
      </c>
      <c r="Q4" s="680"/>
      <c r="R4" s="693">
        <f>SUM(F4:F6)*L4+SUM(G4:G6)*M4+SUM(H4:H6)*N4+SUM(I4:I6)*O4+SUM(J4:J6)*P4+SUM(K4:K6)*Q4</f>
        <v>0</v>
      </c>
      <c r="S4" s="694" t="s">
        <v>25</v>
      </c>
      <c r="T4" s="695" t="s">
        <v>26</v>
      </c>
      <c r="U4" s="695" t="s">
        <v>27</v>
      </c>
      <c r="V4" s="695" t="s">
        <v>28</v>
      </c>
      <c r="W4" s="695" t="s">
        <v>29</v>
      </c>
      <c r="X4" s="696"/>
    </row>
    <row r="5" ht="30" customHeight="1" spans="2:24">
      <c r="B5" s="518"/>
      <c r="C5" s="518"/>
      <c r="D5" s="520" t="s">
        <v>30</v>
      </c>
      <c r="E5" s="521" t="s">
        <v>31</v>
      </c>
      <c r="F5" s="662">
        <f>'在庫情報（雨衣）'!BN5</f>
        <v>0</v>
      </c>
      <c r="G5" s="663">
        <f>'在庫情報（雨衣）'!BO5</f>
        <v>0</v>
      </c>
      <c r="H5" s="664">
        <f>'在庫情報（雨衣）'!BP5</f>
        <v>0</v>
      </c>
      <c r="I5" s="663">
        <f>'在庫情報（雨衣）'!BQ5</f>
        <v>0</v>
      </c>
      <c r="J5" s="663">
        <f>'在庫情報（雨衣）'!BR5</f>
        <v>0</v>
      </c>
      <c r="K5" s="672">
        <f>'在庫情報（雨衣）'!BS5</f>
        <v>0</v>
      </c>
      <c r="L5" s="675">
        <v>28</v>
      </c>
      <c r="M5" s="676">
        <v>28</v>
      </c>
      <c r="N5" s="676">
        <v>28</v>
      </c>
      <c r="O5" s="676">
        <v>28</v>
      </c>
      <c r="P5" s="676">
        <v>28</v>
      </c>
      <c r="Q5" s="672"/>
      <c r="R5" s="697"/>
      <c r="S5" s="698" t="s">
        <v>32</v>
      </c>
      <c r="T5" s="699" t="s">
        <v>33</v>
      </c>
      <c r="U5" s="699" t="s">
        <v>34</v>
      </c>
      <c r="V5" s="699" t="s">
        <v>35</v>
      </c>
      <c r="W5" s="699" t="s">
        <v>36</v>
      </c>
      <c r="X5" s="700"/>
    </row>
    <row r="6" ht="30" customHeight="1" spans="2:24">
      <c r="B6" s="532"/>
      <c r="C6" s="532"/>
      <c r="D6" s="520" t="s">
        <v>37</v>
      </c>
      <c r="E6" s="521" t="s">
        <v>38</v>
      </c>
      <c r="F6" s="665">
        <f>'在庫情報（雨衣）'!BN6</f>
        <v>0</v>
      </c>
      <c r="G6" s="666">
        <f>'在庫情報（雨衣）'!BO6</f>
        <v>0</v>
      </c>
      <c r="H6" s="666">
        <f>'在庫情報（雨衣）'!BP6</f>
        <v>0</v>
      </c>
      <c r="I6" s="666">
        <f>'在庫情報（雨衣）'!BQ6</f>
        <v>0</v>
      </c>
      <c r="J6" s="666">
        <f>'在庫情報（雨衣）'!BR6</f>
        <v>0</v>
      </c>
      <c r="K6" s="677">
        <f>'在庫情報（雨衣）'!BS6</f>
        <v>0</v>
      </c>
      <c r="L6" s="678">
        <v>28</v>
      </c>
      <c r="M6" s="679">
        <v>28</v>
      </c>
      <c r="N6" s="679">
        <v>28</v>
      </c>
      <c r="O6" s="679">
        <v>28</v>
      </c>
      <c r="P6" s="679">
        <v>28</v>
      </c>
      <c r="Q6" s="677"/>
      <c r="R6" s="701"/>
      <c r="S6" s="702" t="s">
        <v>39</v>
      </c>
      <c r="T6" s="703" t="s">
        <v>40</v>
      </c>
      <c r="U6" s="703" t="s">
        <v>41</v>
      </c>
      <c r="V6" s="704" t="s">
        <v>42</v>
      </c>
      <c r="W6" s="704" t="s">
        <v>43</v>
      </c>
      <c r="X6" s="705"/>
    </row>
    <row r="7" ht="30" customHeight="1" spans="2:24">
      <c r="B7" s="529" t="s">
        <v>44</v>
      </c>
      <c r="C7" s="529"/>
      <c r="D7" s="520" t="s">
        <v>45</v>
      </c>
      <c r="E7" s="521" t="s">
        <v>46</v>
      </c>
      <c r="F7" s="667">
        <f>'在庫情報（雨衣）'!BN7</f>
        <v>0</v>
      </c>
      <c r="G7" s="661">
        <f>'在庫情報（雨衣）'!BO7</f>
        <v>0</v>
      </c>
      <c r="H7" s="661">
        <f>'在庫情報（雨衣）'!BP7</f>
        <v>0</v>
      </c>
      <c r="I7" s="661">
        <f>'在庫情報（雨衣）'!BQ7</f>
        <v>0</v>
      </c>
      <c r="J7" s="661">
        <f>'在庫情報（雨衣）'!BR7</f>
        <v>0</v>
      </c>
      <c r="K7" s="680">
        <f>'在庫情報（雨衣）'!BS7</f>
        <v>0</v>
      </c>
      <c r="L7" s="673">
        <v>34</v>
      </c>
      <c r="M7" s="674">
        <v>34</v>
      </c>
      <c r="N7" s="674">
        <v>34</v>
      </c>
      <c r="O7" s="674">
        <v>34</v>
      </c>
      <c r="P7" s="674">
        <v>34</v>
      </c>
      <c r="Q7" s="680"/>
      <c r="R7" s="706">
        <f>SUM(F7:F10)*L7+SUM(G7:G10)*M7+SUM(H7:H10)*N7+SUM(I7:I10)*O7+SUM(J7:J10)*P7+SUM(K7:K10)*Q7</f>
        <v>0</v>
      </c>
      <c r="S7" s="707" t="s">
        <v>47</v>
      </c>
      <c r="T7" s="708" t="s">
        <v>48</v>
      </c>
      <c r="U7" s="708" t="s">
        <v>49</v>
      </c>
      <c r="V7" s="708" t="s">
        <v>50</v>
      </c>
      <c r="W7" s="695" t="s">
        <v>51</v>
      </c>
      <c r="X7" s="709"/>
    </row>
    <row r="8" ht="30" customHeight="1" spans="2:24">
      <c r="B8" s="518"/>
      <c r="C8" s="518"/>
      <c r="D8" s="520" t="s">
        <v>52</v>
      </c>
      <c r="E8" s="521" t="s">
        <v>53</v>
      </c>
      <c r="F8" s="668">
        <f>'在庫情報（雨衣）'!BN8</f>
        <v>0</v>
      </c>
      <c r="G8" s="663">
        <f>'在庫情報（雨衣）'!BO8</f>
        <v>0</v>
      </c>
      <c r="H8" s="663">
        <f>'在庫情報（雨衣）'!BP8</f>
        <v>0</v>
      </c>
      <c r="I8" s="663">
        <f>'在庫情報（雨衣）'!BQ8</f>
        <v>0</v>
      </c>
      <c r="J8" s="663">
        <f>'在庫情報（雨衣）'!BR8</f>
        <v>0</v>
      </c>
      <c r="K8" s="672">
        <f>'在庫情報（雨衣）'!BS8</f>
        <v>0</v>
      </c>
      <c r="L8" s="675">
        <v>34</v>
      </c>
      <c r="M8" s="676">
        <v>34</v>
      </c>
      <c r="N8" s="676">
        <v>34</v>
      </c>
      <c r="O8" s="676">
        <v>34</v>
      </c>
      <c r="P8" s="676">
        <v>34</v>
      </c>
      <c r="Q8" s="672"/>
      <c r="R8" s="697"/>
      <c r="S8" s="710" t="s">
        <v>54</v>
      </c>
      <c r="T8" s="711" t="s">
        <v>55</v>
      </c>
      <c r="U8" s="711" t="s">
        <v>56</v>
      </c>
      <c r="V8" s="699" t="s">
        <v>57</v>
      </c>
      <c r="W8" s="699" t="s">
        <v>58</v>
      </c>
      <c r="X8" s="712"/>
    </row>
    <row r="9" ht="30" customHeight="1" spans="2:24">
      <c r="B9" s="518"/>
      <c r="C9" s="518"/>
      <c r="D9" s="520" t="s">
        <v>59</v>
      </c>
      <c r="E9" s="521" t="s">
        <v>60</v>
      </c>
      <c r="F9" s="668">
        <f>'在庫情報（雨衣）'!BN9</f>
        <v>0</v>
      </c>
      <c r="G9" s="663">
        <f>'在庫情報（雨衣）'!BO9</f>
        <v>0</v>
      </c>
      <c r="H9" s="663">
        <f>'在庫情報（雨衣）'!BP9</f>
        <v>0</v>
      </c>
      <c r="I9" s="663">
        <f>'在庫情報（雨衣）'!BQ9</f>
        <v>0</v>
      </c>
      <c r="J9" s="663">
        <f>'在庫情報（雨衣）'!BR9</f>
        <v>0</v>
      </c>
      <c r="K9" s="672">
        <f>'在庫情報（雨衣）'!BS9</f>
        <v>0</v>
      </c>
      <c r="L9" s="675">
        <v>34</v>
      </c>
      <c r="M9" s="676">
        <v>34</v>
      </c>
      <c r="N9" s="676">
        <v>34</v>
      </c>
      <c r="O9" s="676">
        <v>34</v>
      </c>
      <c r="P9" s="676">
        <v>34</v>
      </c>
      <c r="Q9" s="672"/>
      <c r="R9" s="697"/>
      <c r="S9" s="710" t="s">
        <v>61</v>
      </c>
      <c r="T9" s="711" t="s">
        <v>62</v>
      </c>
      <c r="U9" s="711" t="s">
        <v>63</v>
      </c>
      <c r="V9" s="699" t="s">
        <v>64</v>
      </c>
      <c r="W9" s="699" t="s">
        <v>65</v>
      </c>
      <c r="X9" s="712"/>
    </row>
    <row r="10" ht="30" customHeight="1" spans="2:24">
      <c r="B10" s="532"/>
      <c r="C10" s="532"/>
      <c r="D10" s="520" t="s">
        <v>66</v>
      </c>
      <c r="E10" s="521" t="s">
        <v>67</v>
      </c>
      <c r="F10" s="665">
        <f>'在庫情報（雨衣）'!BN10</f>
        <v>0</v>
      </c>
      <c r="G10" s="666">
        <f>'在庫情報（雨衣）'!BO10</f>
        <v>0</v>
      </c>
      <c r="H10" s="666">
        <f>'在庫情報（雨衣）'!BP10</f>
        <v>0</v>
      </c>
      <c r="I10" s="666">
        <f>'在庫情報（雨衣）'!BQ10</f>
        <v>0</v>
      </c>
      <c r="J10" s="666">
        <f>'在庫情報（雨衣）'!BR10</f>
        <v>0</v>
      </c>
      <c r="K10" s="677">
        <f>'在庫情報（雨衣）'!BS10</f>
        <v>0</v>
      </c>
      <c r="L10" s="678">
        <v>34</v>
      </c>
      <c r="M10" s="679">
        <v>34</v>
      </c>
      <c r="N10" s="679">
        <v>34</v>
      </c>
      <c r="O10" s="679">
        <v>34</v>
      </c>
      <c r="P10" s="679">
        <v>34</v>
      </c>
      <c r="Q10" s="677"/>
      <c r="R10" s="701"/>
      <c r="S10" s="702" t="s">
        <v>68</v>
      </c>
      <c r="T10" s="703" t="s">
        <v>69</v>
      </c>
      <c r="U10" s="703" t="s">
        <v>70</v>
      </c>
      <c r="V10" s="704" t="s">
        <v>71</v>
      </c>
      <c r="W10" s="704" t="s">
        <v>72</v>
      </c>
      <c r="X10" s="713"/>
    </row>
    <row r="11" ht="60" customHeight="1" spans="2:24">
      <c r="B11" s="529" t="s">
        <v>73</v>
      </c>
      <c r="C11" s="529"/>
      <c r="D11" s="520" t="s">
        <v>23</v>
      </c>
      <c r="E11" s="521" t="s">
        <v>24</v>
      </c>
      <c r="F11" s="667">
        <f>'在庫情報（雨衣）'!BN11</f>
        <v>0</v>
      </c>
      <c r="G11" s="661">
        <f>'在庫情報（雨衣）'!BO11</f>
        <v>0</v>
      </c>
      <c r="H11" s="661">
        <f>'在庫情報（雨衣）'!BP11</f>
        <v>0</v>
      </c>
      <c r="I11" s="661">
        <f>'在庫情報（雨衣）'!BQ11</f>
        <v>0</v>
      </c>
      <c r="J11" s="661">
        <f>'在庫情報（雨衣）'!BR11</f>
        <v>0</v>
      </c>
      <c r="K11" s="681">
        <f>'在庫情報（雨衣）'!BS11</f>
        <v>0</v>
      </c>
      <c r="L11" s="673">
        <v>36</v>
      </c>
      <c r="M11" s="674">
        <v>36</v>
      </c>
      <c r="N11" s="674">
        <v>36</v>
      </c>
      <c r="O11" s="674">
        <v>36</v>
      </c>
      <c r="P11" s="674">
        <v>36</v>
      </c>
      <c r="Q11" s="714">
        <v>36</v>
      </c>
      <c r="R11" s="706">
        <f>SUM(F11:F12)*L11+SUM(G11:G12)*M11+SUM(H11:H12)*N11+SUM(I11:I12)*O11+SUM(J11:J12)*P11+SUM(K11:K12)*Q11</f>
        <v>0</v>
      </c>
      <c r="S11" s="707" t="s">
        <v>74</v>
      </c>
      <c r="T11" s="708" t="s">
        <v>75</v>
      </c>
      <c r="U11" s="708" t="s">
        <v>76</v>
      </c>
      <c r="V11" s="695" t="s">
        <v>77</v>
      </c>
      <c r="W11" s="695" t="s">
        <v>78</v>
      </c>
      <c r="X11" s="715" t="s">
        <v>79</v>
      </c>
    </row>
    <row r="12" ht="60" customHeight="1" spans="2:24">
      <c r="B12" s="518"/>
      <c r="C12" s="518"/>
      <c r="D12" s="520" t="s">
        <v>37</v>
      </c>
      <c r="E12" s="521" t="s">
        <v>38</v>
      </c>
      <c r="F12" s="669">
        <f>'在庫情報（雨衣）'!BN12</f>
        <v>0</v>
      </c>
      <c r="G12" s="670">
        <f>'在庫情報（雨衣）'!BO12</f>
        <v>0</v>
      </c>
      <c r="H12" s="670">
        <f>'在庫情報（雨衣）'!BP12</f>
        <v>0</v>
      </c>
      <c r="I12" s="670">
        <f>'在庫情報（雨衣）'!BQ12</f>
        <v>0</v>
      </c>
      <c r="J12" s="670">
        <f>'在庫情報（雨衣）'!BR12</f>
        <v>0</v>
      </c>
      <c r="K12" s="682">
        <f>'在庫情報（雨衣）'!BS12</f>
        <v>0</v>
      </c>
      <c r="L12" s="678">
        <v>36</v>
      </c>
      <c r="M12" s="679">
        <v>36</v>
      </c>
      <c r="N12" s="679">
        <v>36</v>
      </c>
      <c r="O12" s="679">
        <v>36</v>
      </c>
      <c r="P12" s="679">
        <v>36</v>
      </c>
      <c r="Q12" s="716">
        <v>36</v>
      </c>
      <c r="R12" s="701"/>
      <c r="S12" s="702" t="s">
        <v>80</v>
      </c>
      <c r="T12" s="703" t="s">
        <v>81</v>
      </c>
      <c r="U12" s="703" t="s">
        <v>82</v>
      </c>
      <c r="V12" s="704" t="s">
        <v>83</v>
      </c>
      <c r="W12" s="704" t="s">
        <v>84</v>
      </c>
      <c r="X12" s="717" t="s">
        <v>85</v>
      </c>
    </row>
    <row r="13" ht="39.95" customHeight="1" spans="2:24">
      <c r="B13" s="529" t="s">
        <v>86</v>
      </c>
      <c r="C13" s="529"/>
      <c r="D13" s="520" t="s">
        <v>23</v>
      </c>
      <c r="E13" s="521" t="s">
        <v>24</v>
      </c>
      <c r="F13" s="667">
        <f>'在庫情報（雨衣）'!BN13</f>
        <v>0</v>
      </c>
      <c r="G13" s="661">
        <f>'在庫情報（雨衣）'!BO13</f>
        <v>0</v>
      </c>
      <c r="H13" s="661">
        <f>'在庫情報（雨衣）'!BP13</f>
        <v>0</v>
      </c>
      <c r="I13" s="683">
        <f>'在庫情報（雨衣）'!BQ13</f>
        <v>0</v>
      </c>
      <c r="J13" s="683">
        <f>'在庫情報（雨衣）'!BR13</f>
        <v>0</v>
      </c>
      <c r="K13" s="680">
        <f>'在庫情報（雨衣）'!BS13</f>
        <v>0</v>
      </c>
      <c r="L13" s="673">
        <v>20</v>
      </c>
      <c r="M13" s="674">
        <v>20</v>
      </c>
      <c r="N13" s="674">
        <v>20</v>
      </c>
      <c r="O13" s="674">
        <v>20</v>
      </c>
      <c r="P13" s="674">
        <v>20</v>
      </c>
      <c r="Q13" s="680"/>
      <c r="R13" s="706">
        <f>SUM(F13:F15)*L13+SUM(G13:G15)*M13+SUM(H13:H15)*N13+SUM(I13:I15)*O13+SUM(J13:J15)*P13+SUM(K13:K15)*Q13</f>
        <v>0</v>
      </c>
      <c r="S13" s="718" t="s">
        <v>87</v>
      </c>
      <c r="T13" s="719" t="s">
        <v>88</v>
      </c>
      <c r="U13" s="719" t="s">
        <v>89</v>
      </c>
      <c r="V13" s="720"/>
      <c r="W13" s="720"/>
      <c r="X13" s="709"/>
    </row>
    <row r="14" ht="39.95" customHeight="1" spans="2:24">
      <c r="B14" s="518"/>
      <c r="C14" s="518"/>
      <c r="D14" s="520" t="s">
        <v>30</v>
      </c>
      <c r="E14" s="521" t="s">
        <v>31</v>
      </c>
      <c r="F14" s="668">
        <f>'在庫情報（雨衣）'!BN14</f>
        <v>0</v>
      </c>
      <c r="G14" s="663">
        <f>'在庫情報（雨衣）'!BO14</f>
        <v>0</v>
      </c>
      <c r="H14" s="663">
        <f>'在庫情報（雨衣）'!BP14</f>
        <v>0</v>
      </c>
      <c r="I14" s="663">
        <f>'在庫情報（雨衣）'!BQ14</f>
        <v>0</v>
      </c>
      <c r="J14" s="663">
        <f>'在庫情報（雨衣）'!BR14</f>
        <v>0</v>
      </c>
      <c r="K14" s="672">
        <f>'在庫情報（雨衣）'!BS14</f>
        <v>0</v>
      </c>
      <c r="L14" s="675">
        <v>20</v>
      </c>
      <c r="M14" s="676">
        <v>20</v>
      </c>
      <c r="N14" s="676">
        <v>20</v>
      </c>
      <c r="O14" s="676">
        <v>20</v>
      </c>
      <c r="P14" s="676">
        <v>20</v>
      </c>
      <c r="Q14" s="672"/>
      <c r="R14" s="697"/>
      <c r="S14" s="721" t="s">
        <v>92</v>
      </c>
      <c r="T14" s="722" t="s">
        <v>93</v>
      </c>
      <c r="U14" s="722" t="s">
        <v>94</v>
      </c>
      <c r="V14" s="723"/>
      <c r="W14" s="723"/>
      <c r="X14" s="712"/>
    </row>
    <row r="15" ht="39.95" customHeight="1" spans="2:24">
      <c r="B15" s="532"/>
      <c r="C15" s="532"/>
      <c r="D15" s="520" t="s">
        <v>37</v>
      </c>
      <c r="E15" s="521" t="s">
        <v>38</v>
      </c>
      <c r="F15" s="665">
        <f>'在庫情報（雨衣）'!BN15</f>
        <v>0</v>
      </c>
      <c r="G15" s="666">
        <f>'在庫情報（雨衣）'!BO15</f>
        <v>0</v>
      </c>
      <c r="H15" s="666">
        <f>'在庫情報（雨衣）'!BP15</f>
        <v>0</v>
      </c>
      <c r="I15" s="666">
        <f>'在庫情報（雨衣）'!BQ15</f>
        <v>0</v>
      </c>
      <c r="J15" s="666">
        <f>'在庫情報（雨衣）'!BR15</f>
        <v>0</v>
      </c>
      <c r="K15" s="677">
        <f>'在庫情報（雨衣）'!BS15</f>
        <v>0</v>
      </c>
      <c r="L15" s="678">
        <v>20</v>
      </c>
      <c r="M15" s="679">
        <v>20</v>
      </c>
      <c r="N15" s="679">
        <v>20</v>
      </c>
      <c r="O15" s="679">
        <v>20</v>
      </c>
      <c r="P15" s="679">
        <v>20</v>
      </c>
      <c r="Q15" s="677"/>
      <c r="R15" s="701"/>
      <c r="S15" s="724" t="s">
        <v>97</v>
      </c>
      <c r="T15" s="725" t="s">
        <v>98</v>
      </c>
      <c r="U15" s="725" t="s">
        <v>99</v>
      </c>
      <c r="V15" s="726"/>
      <c r="W15" s="726"/>
      <c r="X15" s="713"/>
    </row>
    <row r="16" ht="39.95" customHeight="1" spans="2:24">
      <c r="B16" s="529" t="s">
        <v>102</v>
      </c>
      <c r="C16" s="529"/>
      <c r="D16" s="520" t="s">
        <v>23</v>
      </c>
      <c r="E16" s="521" t="s">
        <v>24</v>
      </c>
      <c r="F16" s="667">
        <f>'在庫情報（雨衣）'!BN16</f>
        <v>0</v>
      </c>
      <c r="G16" s="661">
        <f>'在庫情報（雨衣）'!BO16</f>
        <v>0</v>
      </c>
      <c r="H16" s="661">
        <f>'在庫情報（雨衣）'!BP16</f>
        <v>0</v>
      </c>
      <c r="I16" s="661">
        <f>'在庫情報（雨衣）'!BQ16</f>
        <v>0</v>
      </c>
      <c r="J16" s="661">
        <f>'在庫情報（雨衣）'!BR16</f>
        <v>0</v>
      </c>
      <c r="K16" s="680">
        <f>'在庫情報（雨衣）'!BS16</f>
        <v>0</v>
      </c>
      <c r="L16" s="673">
        <v>20</v>
      </c>
      <c r="M16" s="674">
        <v>20</v>
      </c>
      <c r="N16" s="674">
        <v>20</v>
      </c>
      <c r="O16" s="684">
        <v>26</v>
      </c>
      <c r="P16" s="684">
        <v>26</v>
      </c>
      <c r="Q16" s="680"/>
      <c r="R16" s="706">
        <f>SUM(F16:F18)*L16+SUM(G16:G18)*M16+SUM(H16:H18)*N16+SUM(I16:I18)*O16+SUM(J16:J18)*P16+SUM(K16:K18)*Q16</f>
        <v>0</v>
      </c>
      <c r="S16" s="707" t="s">
        <v>103</v>
      </c>
      <c r="T16" s="708" t="s">
        <v>104</v>
      </c>
      <c r="U16" s="708" t="s">
        <v>105</v>
      </c>
      <c r="V16" s="708" t="s">
        <v>106</v>
      </c>
      <c r="W16" s="708" t="s">
        <v>199</v>
      </c>
      <c r="X16" s="709"/>
    </row>
    <row r="17" ht="39.95" customHeight="1" spans="2:24">
      <c r="B17" s="518"/>
      <c r="C17" s="518"/>
      <c r="D17" s="520" t="s">
        <v>37</v>
      </c>
      <c r="E17" s="521" t="s">
        <v>38</v>
      </c>
      <c r="F17" s="668">
        <f>'在庫情報（雨衣）'!BN17</f>
        <v>0</v>
      </c>
      <c r="G17" s="663">
        <f>'在庫情報（雨衣）'!BO17</f>
        <v>0</v>
      </c>
      <c r="H17" s="663">
        <f>'在庫情報（雨衣）'!BP17</f>
        <v>0</v>
      </c>
      <c r="I17" s="663">
        <f>'在庫情報（雨衣）'!BQ17</f>
        <v>0</v>
      </c>
      <c r="J17" s="663">
        <f>'在庫情報（雨衣）'!BR17</f>
        <v>0</v>
      </c>
      <c r="K17" s="672">
        <f>'在庫情報（雨衣）'!BS17</f>
        <v>0</v>
      </c>
      <c r="L17" s="675">
        <v>20</v>
      </c>
      <c r="M17" s="676">
        <v>20</v>
      </c>
      <c r="N17" s="676">
        <v>20</v>
      </c>
      <c r="O17" s="685">
        <v>26</v>
      </c>
      <c r="P17" s="685">
        <v>26</v>
      </c>
      <c r="Q17" s="672"/>
      <c r="R17" s="697"/>
      <c r="S17" s="710" t="s">
        <v>108</v>
      </c>
      <c r="T17" s="711" t="s">
        <v>109</v>
      </c>
      <c r="U17" s="711" t="s">
        <v>110</v>
      </c>
      <c r="V17" s="711" t="s">
        <v>111</v>
      </c>
      <c r="W17" s="711" t="s">
        <v>112</v>
      </c>
      <c r="X17" s="712"/>
    </row>
    <row r="18" ht="39.95" customHeight="1" spans="2:24">
      <c r="B18" s="532"/>
      <c r="C18" s="532"/>
      <c r="D18" s="520" t="s">
        <v>30</v>
      </c>
      <c r="E18" s="521" t="s">
        <v>31</v>
      </c>
      <c r="F18" s="665">
        <f>'在庫情報（雨衣）'!BN18</f>
        <v>0</v>
      </c>
      <c r="G18" s="666">
        <f>'在庫情報（雨衣）'!BO18</f>
        <v>0</v>
      </c>
      <c r="H18" s="666">
        <f>'在庫情報（雨衣）'!BP18</f>
        <v>0</v>
      </c>
      <c r="I18" s="666">
        <f>'在庫情報（雨衣）'!BQ18</f>
        <v>0</v>
      </c>
      <c r="J18" s="666">
        <f>'在庫情報（雨衣）'!BR18</f>
        <v>0</v>
      </c>
      <c r="K18" s="677">
        <f>'在庫情報（雨衣）'!BS18</f>
        <v>0</v>
      </c>
      <c r="L18" s="678">
        <v>20</v>
      </c>
      <c r="M18" s="679">
        <v>20</v>
      </c>
      <c r="N18" s="679">
        <v>20</v>
      </c>
      <c r="O18" s="686">
        <v>26</v>
      </c>
      <c r="P18" s="686">
        <v>26</v>
      </c>
      <c r="Q18" s="677"/>
      <c r="R18" s="701"/>
      <c r="S18" s="702" t="s">
        <v>113</v>
      </c>
      <c r="T18" s="703" t="s">
        <v>114</v>
      </c>
      <c r="U18" s="703" t="s">
        <v>115</v>
      </c>
      <c r="V18" s="703" t="s">
        <v>116</v>
      </c>
      <c r="W18" s="703" t="s">
        <v>117</v>
      </c>
      <c r="X18" s="713"/>
    </row>
    <row r="19" ht="39.95" customHeight="1" spans="2:24">
      <c r="B19" s="529" t="s">
        <v>118</v>
      </c>
      <c r="C19" s="529"/>
      <c r="D19" s="520" t="s">
        <v>23</v>
      </c>
      <c r="E19" s="521" t="s">
        <v>24</v>
      </c>
      <c r="F19" s="667">
        <f>'在庫情報（雨衣）'!BN19</f>
        <v>0</v>
      </c>
      <c r="G19" s="661">
        <f>'在庫情報（雨衣）'!BO19</f>
        <v>0</v>
      </c>
      <c r="H19" s="661">
        <f>'在庫情報（雨衣）'!BP19</f>
        <v>0</v>
      </c>
      <c r="I19" s="661">
        <f>'在庫情報（雨衣）'!BQ19</f>
        <v>0</v>
      </c>
      <c r="J19" s="661">
        <f>'在庫情報（雨衣）'!BR19</f>
        <v>0</v>
      </c>
      <c r="K19" s="680">
        <f>'在庫情報（雨衣）'!BS19</f>
        <v>0</v>
      </c>
      <c r="L19" s="673">
        <v>38</v>
      </c>
      <c r="M19" s="674">
        <v>38</v>
      </c>
      <c r="N19" s="674">
        <v>38</v>
      </c>
      <c r="O19" s="674">
        <v>38</v>
      </c>
      <c r="P19" s="674">
        <v>38</v>
      </c>
      <c r="Q19" s="680"/>
      <c r="R19" s="706">
        <f>SUM(F19:F21)*L19+SUM(G19:G21)*M19+SUM(H19:H21)*N19+SUM(I19:I21)*O19+SUM(J19:J21)*P19+SUM(K19:K21)*Q19</f>
        <v>0</v>
      </c>
      <c r="S19" s="707" t="s">
        <v>119</v>
      </c>
      <c r="T19" s="708" t="s">
        <v>120</v>
      </c>
      <c r="U19" s="708" t="s">
        <v>121</v>
      </c>
      <c r="V19" s="708" t="s">
        <v>122</v>
      </c>
      <c r="W19" s="708" t="s">
        <v>123</v>
      </c>
      <c r="X19" s="709"/>
    </row>
    <row r="20" ht="39.95" customHeight="1" spans="2:24">
      <c r="B20" s="518"/>
      <c r="C20" s="518"/>
      <c r="D20" s="520" t="s">
        <v>30</v>
      </c>
      <c r="E20" s="521" t="s">
        <v>31</v>
      </c>
      <c r="F20" s="662">
        <f>'在庫情報（雨衣）'!BN20</f>
        <v>0</v>
      </c>
      <c r="G20" s="671">
        <f>'在庫情報（雨衣）'!BO20</f>
        <v>0</v>
      </c>
      <c r="H20" s="671">
        <f>'在庫情報（雨衣）'!BP20</f>
        <v>0</v>
      </c>
      <c r="I20" s="671">
        <f>'在庫情報（雨衣）'!BQ20</f>
        <v>0</v>
      </c>
      <c r="J20" s="671">
        <f>'在庫情報（雨衣）'!BR20</f>
        <v>0</v>
      </c>
      <c r="K20" s="672">
        <f>'在庫情報（雨衣）'!BS20</f>
        <v>0</v>
      </c>
      <c r="L20" s="675">
        <v>38</v>
      </c>
      <c r="M20" s="676">
        <v>38</v>
      </c>
      <c r="N20" s="676">
        <v>38</v>
      </c>
      <c r="O20" s="676">
        <v>38</v>
      </c>
      <c r="P20" s="676">
        <v>38</v>
      </c>
      <c r="Q20" s="672"/>
      <c r="R20" s="697"/>
      <c r="S20" s="710" t="s">
        <v>124</v>
      </c>
      <c r="T20" s="711" t="s">
        <v>125</v>
      </c>
      <c r="U20" s="711" t="s">
        <v>126</v>
      </c>
      <c r="V20" s="711" t="s">
        <v>127</v>
      </c>
      <c r="W20" s="711" t="s">
        <v>128</v>
      </c>
      <c r="X20" s="712"/>
    </row>
    <row r="21" ht="39.95" customHeight="1" spans="2:24">
      <c r="B21" s="532"/>
      <c r="C21" s="532"/>
      <c r="D21" s="520" t="s">
        <v>129</v>
      </c>
      <c r="E21" s="521" t="s">
        <v>130</v>
      </c>
      <c r="F21" s="669">
        <f>'在庫情報（雨衣）'!BN21</f>
        <v>0</v>
      </c>
      <c r="G21" s="670">
        <f>'在庫情報（雨衣）'!BO21</f>
        <v>0</v>
      </c>
      <c r="H21" s="670">
        <f>'在庫情報（雨衣）'!BP21</f>
        <v>0</v>
      </c>
      <c r="I21" s="670">
        <f>'在庫情報（雨衣）'!BQ21</f>
        <v>0</v>
      </c>
      <c r="J21" s="670">
        <f>'在庫情報（雨衣）'!BR21</f>
        <v>0</v>
      </c>
      <c r="K21" s="677">
        <f>'在庫情報（雨衣）'!BS21</f>
        <v>0</v>
      </c>
      <c r="L21" s="678">
        <v>38</v>
      </c>
      <c r="M21" s="679">
        <v>38</v>
      </c>
      <c r="N21" s="679">
        <v>38</v>
      </c>
      <c r="O21" s="679">
        <v>38</v>
      </c>
      <c r="P21" s="679">
        <v>38</v>
      </c>
      <c r="Q21" s="677"/>
      <c r="R21" s="701"/>
      <c r="S21" s="702" t="s">
        <v>131</v>
      </c>
      <c r="T21" s="703" t="s">
        <v>132</v>
      </c>
      <c r="U21" s="703" t="s">
        <v>133</v>
      </c>
      <c r="V21" s="703" t="s">
        <v>134</v>
      </c>
      <c r="W21" s="703" t="s">
        <v>135</v>
      </c>
      <c r="X21" s="713"/>
    </row>
    <row r="22" ht="60" customHeight="1" spans="2:24">
      <c r="B22" s="529" t="s">
        <v>136</v>
      </c>
      <c r="C22" s="529"/>
      <c r="D22" s="520" t="s">
        <v>137</v>
      </c>
      <c r="E22" s="521" t="s">
        <v>138</v>
      </c>
      <c r="F22" s="667">
        <f>'在庫情報（雨衣）'!BN22</f>
        <v>0</v>
      </c>
      <c r="G22" s="661">
        <f>'在庫情報（雨衣）'!BO22</f>
        <v>0</v>
      </c>
      <c r="H22" s="661">
        <f>'在庫情報（雨衣）'!BP22</f>
        <v>0</v>
      </c>
      <c r="I22" s="661">
        <f>'在庫情報（雨衣）'!BQ22</f>
        <v>0</v>
      </c>
      <c r="J22" s="661">
        <f>'在庫情報（雨衣）'!BR22</f>
        <v>0</v>
      </c>
      <c r="K22" s="680">
        <f>'在庫情報（雨衣）'!BS22</f>
        <v>0</v>
      </c>
      <c r="L22" s="673">
        <v>25</v>
      </c>
      <c r="M22" s="674">
        <v>25</v>
      </c>
      <c r="N22" s="674">
        <v>25</v>
      </c>
      <c r="O22" s="674">
        <v>25</v>
      </c>
      <c r="P22" s="674">
        <v>25</v>
      </c>
      <c r="Q22" s="680"/>
      <c r="R22" s="706">
        <f>SUM(F22:F23)*L22+SUM(G22:G23)*M22+SUM(H22:H23)*N22+SUM(I22:I23)*O22+SUM(J22:J23)*P22+SUM(K22:K23)*Q22</f>
        <v>0</v>
      </c>
      <c r="S22" s="707" t="s">
        <v>139</v>
      </c>
      <c r="T22" s="708" t="s">
        <v>140</v>
      </c>
      <c r="U22" s="708" t="s">
        <v>141</v>
      </c>
      <c r="V22" s="708" t="s">
        <v>142</v>
      </c>
      <c r="W22" s="708" t="s">
        <v>143</v>
      </c>
      <c r="X22" s="709"/>
    </row>
    <row r="23" ht="60" customHeight="1" spans="2:24">
      <c r="B23" s="532"/>
      <c r="C23" s="532"/>
      <c r="D23" s="520" t="s">
        <v>144</v>
      </c>
      <c r="E23" s="521" t="s">
        <v>145</v>
      </c>
      <c r="F23" s="665">
        <f>'在庫情報（雨衣）'!BN23</f>
        <v>0</v>
      </c>
      <c r="G23" s="666">
        <f>'在庫情報（雨衣）'!BO23</f>
        <v>0</v>
      </c>
      <c r="H23" s="666">
        <f>'在庫情報（雨衣）'!BP23</f>
        <v>0</v>
      </c>
      <c r="I23" s="666">
        <f>'在庫情報（雨衣）'!BQ23</f>
        <v>0</v>
      </c>
      <c r="J23" s="666">
        <f>'在庫情報（雨衣）'!BR23</f>
        <v>0</v>
      </c>
      <c r="K23" s="677">
        <f>'在庫情報（雨衣）'!BS23</f>
        <v>0</v>
      </c>
      <c r="L23" s="678">
        <v>25</v>
      </c>
      <c r="M23" s="679">
        <v>25</v>
      </c>
      <c r="N23" s="679">
        <v>25</v>
      </c>
      <c r="O23" s="679">
        <v>25</v>
      </c>
      <c r="P23" s="679">
        <v>25</v>
      </c>
      <c r="Q23" s="677"/>
      <c r="R23" s="701"/>
      <c r="S23" s="702" t="s">
        <v>146</v>
      </c>
      <c r="T23" s="703" t="s">
        <v>147</v>
      </c>
      <c r="U23" s="703" t="s">
        <v>148</v>
      </c>
      <c r="V23" s="703" t="s">
        <v>149</v>
      </c>
      <c r="W23" s="703" t="s">
        <v>150</v>
      </c>
      <c r="X23" s="713"/>
    </row>
    <row r="24" ht="30" customHeight="1" spans="2:24">
      <c r="B24" s="529" t="s">
        <v>151</v>
      </c>
      <c r="C24" s="529"/>
      <c r="D24" s="520" t="s">
        <v>152</v>
      </c>
      <c r="E24" s="521" t="s">
        <v>153</v>
      </c>
      <c r="F24" s="667">
        <f>'在庫情報（雨衣）'!BN24</f>
        <v>0</v>
      </c>
      <c r="G24" s="661">
        <f>'在庫情報（雨衣）'!BO24</f>
        <v>0</v>
      </c>
      <c r="H24" s="661">
        <f>'在庫情報（雨衣）'!BP24</f>
        <v>0</v>
      </c>
      <c r="I24" s="661">
        <f>'在庫情報（雨衣）'!BQ24</f>
        <v>0</v>
      </c>
      <c r="J24" s="661">
        <f>'在庫情報（雨衣）'!BR24</f>
        <v>0</v>
      </c>
      <c r="K24" s="681">
        <f>'在庫情報（雨衣）'!BS24</f>
        <v>0</v>
      </c>
      <c r="L24" s="673">
        <v>36</v>
      </c>
      <c r="M24" s="674">
        <v>36</v>
      </c>
      <c r="N24" s="674">
        <v>36</v>
      </c>
      <c r="O24" s="674">
        <v>36</v>
      </c>
      <c r="P24" s="674">
        <v>36</v>
      </c>
      <c r="Q24" s="714">
        <v>36</v>
      </c>
      <c r="R24" s="706">
        <f>SUM(F24:F27)*L24+SUM(G24:G27)*M24+SUM(H24:H27)*N24+SUM(I24:I27)*O24+SUM(J24:J27)*P24+SUM(K24:K27)*Q24</f>
        <v>0</v>
      </c>
      <c r="S24" s="707" t="s">
        <v>154</v>
      </c>
      <c r="T24" s="708" t="s">
        <v>155</v>
      </c>
      <c r="U24" s="708" t="s">
        <v>156</v>
      </c>
      <c r="V24" s="708" t="s">
        <v>157</v>
      </c>
      <c r="W24" s="708" t="s">
        <v>158</v>
      </c>
      <c r="X24" s="715" t="s">
        <v>159</v>
      </c>
    </row>
    <row r="25" ht="30" customHeight="1" spans="2:24">
      <c r="B25" s="518"/>
      <c r="C25" s="518"/>
      <c r="D25" s="520" t="s">
        <v>23</v>
      </c>
      <c r="E25" s="521" t="s">
        <v>24</v>
      </c>
      <c r="F25" s="662">
        <f>'在庫情報（雨衣）'!BN25</f>
        <v>0</v>
      </c>
      <c r="G25" s="671">
        <f>'在庫情報（雨衣）'!BO25</f>
        <v>0</v>
      </c>
      <c r="H25" s="671">
        <f>'在庫情報（雨衣）'!BP25</f>
        <v>0</v>
      </c>
      <c r="I25" s="671">
        <f>'在庫情報（雨衣）'!BQ25</f>
        <v>0</v>
      </c>
      <c r="J25" s="671">
        <f>'在庫情報（雨衣）'!BR25</f>
        <v>0</v>
      </c>
      <c r="K25" s="687">
        <f>'在庫情報（雨衣）'!BS25</f>
        <v>0</v>
      </c>
      <c r="L25" s="675">
        <v>36</v>
      </c>
      <c r="M25" s="676">
        <v>36</v>
      </c>
      <c r="N25" s="676">
        <v>36</v>
      </c>
      <c r="O25" s="676">
        <v>36</v>
      </c>
      <c r="P25" s="676">
        <v>36</v>
      </c>
      <c r="Q25" s="727">
        <v>36</v>
      </c>
      <c r="R25" s="697"/>
      <c r="S25" s="710" t="s">
        <v>160</v>
      </c>
      <c r="T25" s="711" t="s">
        <v>161</v>
      </c>
      <c r="U25" s="711" t="s">
        <v>162</v>
      </c>
      <c r="V25" s="711" t="s">
        <v>163</v>
      </c>
      <c r="W25" s="711" t="s">
        <v>164</v>
      </c>
      <c r="X25" s="728" t="s">
        <v>165</v>
      </c>
    </row>
    <row r="26" ht="30" customHeight="1" spans="2:24">
      <c r="B26" s="518"/>
      <c r="C26" s="518"/>
      <c r="D26" s="520" t="s">
        <v>30</v>
      </c>
      <c r="E26" s="521" t="s">
        <v>31</v>
      </c>
      <c r="F26" s="662">
        <f>'在庫情報（雨衣）'!BN26</f>
        <v>0</v>
      </c>
      <c r="G26" s="671">
        <f>'在庫情報（雨衣）'!BO26</f>
        <v>0</v>
      </c>
      <c r="H26" s="671">
        <f>'在庫情報（雨衣）'!BP26</f>
        <v>0</v>
      </c>
      <c r="I26" s="671">
        <f>'在庫情報（雨衣）'!BQ26</f>
        <v>0</v>
      </c>
      <c r="J26" s="671">
        <f>'在庫情報（雨衣）'!BR26</f>
        <v>0</v>
      </c>
      <c r="K26" s="687">
        <f>'在庫情報（雨衣）'!BS26</f>
        <v>0</v>
      </c>
      <c r="L26" s="675">
        <v>36</v>
      </c>
      <c r="M26" s="676">
        <v>36</v>
      </c>
      <c r="N26" s="676">
        <v>36</v>
      </c>
      <c r="O26" s="676">
        <v>36</v>
      </c>
      <c r="P26" s="676">
        <v>36</v>
      </c>
      <c r="Q26" s="727">
        <v>36</v>
      </c>
      <c r="R26" s="697"/>
      <c r="S26" s="710" t="s">
        <v>166</v>
      </c>
      <c r="T26" s="711" t="s">
        <v>167</v>
      </c>
      <c r="U26" s="711" t="s">
        <v>168</v>
      </c>
      <c r="V26" s="711" t="s">
        <v>169</v>
      </c>
      <c r="W26" s="711" t="s">
        <v>170</v>
      </c>
      <c r="X26" s="728" t="s">
        <v>171</v>
      </c>
    </row>
    <row r="27" ht="30" customHeight="1" spans="2:24">
      <c r="B27" s="532"/>
      <c r="C27" s="532"/>
      <c r="D27" s="520" t="s">
        <v>129</v>
      </c>
      <c r="E27" s="521" t="s">
        <v>130</v>
      </c>
      <c r="F27" s="669">
        <f>'在庫情報（雨衣）'!BN27</f>
        <v>0</v>
      </c>
      <c r="G27" s="670">
        <f>'在庫情報（雨衣）'!BO27</f>
        <v>0</v>
      </c>
      <c r="H27" s="670">
        <f>'在庫情報（雨衣）'!BP27</f>
        <v>0</v>
      </c>
      <c r="I27" s="670">
        <f>'在庫情報（雨衣）'!BQ27</f>
        <v>0</v>
      </c>
      <c r="J27" s="670">
        <f>'在庫情報（雨衣）'!BR27</f>
        <v>0</v>
      </c>
      <c r="K27" s="682">
        <f>'在庫情報（雨衣）'!BS27</f>
        <v>0</v>
      </c>
      <c r="L27" s="678">
        <v>36</v>
      </c>
      <c r="M27" s="679">
        <v>36</v>
      </c>
      <c r="N27" s="679">
        <v>36</v>
      </c>
      <c r="O27" s="679">
        <v>36</v>
      </c>
      <c r="P27" s="679">
        <v>36</v>
      </c>
      <c r="Q27" s="716">
        <v>36</v>
      </c>
      <c r="R27" s="701"/>
      <c r="S27" s="702" t="s">
        <v>172</v>
      </c>
      <c r="T27" s="703" t="s">
        <v>173</v>
      </c>
      <c r="U27" s="703" t="s">
        <v>174</v>
      </c>
      <c r="V27" s="703" t="s">
        <v>175</v>
      </c>
      <c r="W27" s="703" t="s">
        <v>176</v>
      </c>
      <c r="X27" s="717" t="s">
        <v>177</v>
      </c>
    </row>
    <row r="28" ht="140.1" customHeight="1" spans="2:24">
      <c r="B28" s="514" t="s">
        <v>178</v>
      </c>
      <c r="C28" s="514"/>
      <c r="D28" s="520" t="s">
        <v>179</v>
      </c>
      <c r="E28" s="521" t="s">
        <v>179</v>
      </c>
      <c r="F28" s="667">
        <f>'在庫情報（雨衣）'!BN28</f>
        <v>0</v>
      </c>
      <c r="G28" s="661">
        <f>'在庫情報（雨衣）'!BO28</f>
        <v>0</v>
      </c>
      <c r="H28" s="661">
        <f>'在庫情報（雨衣）'!BP28</f>
        <v>0</v>
      </c>
      <c r="I28" s="661">
        <f>'在庫情報（雨衣）'!BQ28</f>
        <v>0</v>
      </c>
      <c r="J28" s="688">
        <f>'在庫情報（雨衣）'!BR28</f>
        <v>0</v>
      </c>
      <c r="K28" s="689">
        <f>'在庫情報（雨衣）'!BS28</f>
        <v>0</v>
      </c>
      <c r="L28" s="690">
        <v>28</v>
      </c>
      <c r="M28" s="691">
        <v>28</v>
      </c>
      <c r="N28" s="691">
        <v>28</v>
      </c>
      <c r="O28" s="691">
        <v>28</v>
      </c>
      <c r="P28" s="692"/>
      <c r="Q28" s="729"/>
      <c r="R28" s="730">
        <f>SUM(F28)*L28+SUM(G28)*M28+SUM(H28)*N28+SUM(I28)*O28+SUM(J28)*P28+SUM(K28)*Q28</f>
        <v>0</v>
      </c>
      <c r="S28" s="731" t="s">
        <v>180</v>
      </c>
      <c r="T28" s="732" t="s">
        <v>181</v>
      </c>
      <c r="U28" s="732" t="s">
        <v>182</v>
      </c>
      <c r="V28" s="732" t="s">
        <v>183</v>
      </c>
      <c r="W28" s="733"/>
      <c r="X28" s="589"/>
    </row>
    <row r="29" ht="60" customHeight="1" spans="2:24">
      <c r="B29" s="529" t="s">
        <v>184</v>
      </c>
      <c r="C29" s="529"/>
      <c r="D29" s="520" t="s">
        <v>23</v>
      </c>
      <c r="E29" s="521" t="s">
        <v>24</v>
      </c>
      <c r="F29" s="667">
        <f>'在庫情報（雨衣）'!BN29</f>
        <v>0</v>
      </c>
      <c r="G29" s="661">
        <f>'在庫情報（雨衣）'!BO29</f>
        <v>0</v>
      </c>
      <c r="H29" s="661">
        <f>'在庫情報（雨衣）'!BP29</f>
        <v>0</v>
      </c>
      <c r="I29" s="661">
        <f>'在庫情報（雨衣）'!BQ29</f>
        <v>0</v>
      </c>
      <c r="J29" s="661">
        <f>'在庫情報（雨衣）'!BR29</f>
        <v>0</v>
      </c>
      <c r="K29" s="680">
        <f>'在庫情報（雨衣）'!BS29</f>
        <v>0</v>
      </c>
      <c r="L29" s="673">
        <v>35</v>
      </c>
      <c r="M29" s="674">
        <v>35</v>
      </c>
      <c r="N29" s="674">
        <v>35</v>
      </c>
      <c r="O29" s="674">
        <v>35</v>
      </c>
      <c r="P29" s="674">
        <v>35</v>
      </c>
      <c r="Q29" s="680"/>
      <c r="R29" s="706">
        <f>SUM(F29:F30)*L29+SUM(G29:G30)*M29+SUM(H29:H30)*N29+SUM(I29:I30)*O29+SUM(J29:J30)*P29+SUM(K29:K30)*Q29</f>
        <v>0</v>
      </c>
      <c r="S29" s="707" t="s">
        <v>185</v>
      </c>
      <c r="T29" s="708" t="s">
        <v>186</v>
      </c>
      <c r="U29" s="708" t="s">
        <v>187</v>
      </c>
      <c r="V29" s="708" t="s">
        <v>188</v>
      </c>
      <c r="W29" s="708" t="s">
        <v>189</v>
      </c>
      <c r="X29" s="709"/>
    </row>
    <row r="30" ht="60" customHeight="1" spans="2:24">
      <c r="B30" s="532"/>
      <c r="C30" s="532"/>
      <c r="D30" s="520" t="s">
        <v>30</v>
      </c>
      <c r="E30" s="521" t="s">
        <v>31</v>
      </c>
      <c r="F30" s="669">
        <f>'在庫情報（雨衣）'!BN30</f>
        <v>0</v>
      </c>
      <c r="G30" s="670">
        <f>'在庫情報（雨衣）'!BO30</f>
        <v>0</v>
      </c>
      <c r="H30" s="670">
        <f>'在庫情報（雨衣）'!BP30</f>
        <v>0</v>
      </c>
      <c r="I30" s="670">
        <f>'在庫情報（雨衣）'!BQ30</f>
        <v>0</v>
      </c>
      <c r="J30" s="670">
        <f>'在庫情報（雨衣）'!BR30</f>
        <v>0</v>
      </c>
      <c r="K30" s="677">
        <f>'在庫情報（雨衣）'!BS30</f>
        <v>0</v>
      </c>
      <c r="L30" s="678">
        <v>35</v>
      </c>
      <c r="M30" s="679">
        <v>35</v>
      </c>
      <c r="N30" s="679">
        <v>35</v>
      </c>
      <c r="O30" s="679">
        <v>35</v>
      </c>
      <c r="P30" s="679">
        <v>35</v>
      </c>
      <c r="Q30" s="677"/>
      <c r="R30" s="701"/>
      <c r="S30" s="702" t="s">
        <v>190</v>
      </c>
      <c r="T30" s="703" t="s">
        <v>191</v>
      </c>
      <c r="U30" s="703" t="s">
        <v>192</v>
      </c>
      <c r="V30" s="703" t="s">
        <v>193</v>
      </c>
      <c r="W30" s="703" t="s">
        <v>194</v>
      </c>
      <c r="X30" s="713"/>
    </row>
    <row r="31" s="416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9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L4" sqref="L4"/>
    </sheetView>
  </sheetViews>
  <sheetFormatPr defaultColWidth="9" defaultRowHeight="25.5"/>
  <cols>
    <col min="2" max="2" width="10.625" customWidth="1"/>
    <col min="3" max="3" width="25.625" customWidth="1"/>
    <col min="4" max="4" width="10.625" style="416" customWidth="1"/>
    <col min="5" max="5" width="20.625" style="416" customWidth="1"/>
    <col min="6" max="11" width="5.625" style="416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489"/>
      <c r="BI1" s="489"/>
      <c r="BJ1" s="489"/>
    </row>
    <row r="2" ht="60" customHeight="1" spans="6:83">
      <c r="F2" s="464" t="s">
        <v>1</v>
      </c>
      <c r="G2" s="567"/>
      <c r="H2" s="567"/>
      <c r="I2" s="567"/>
      <c r="J2" s="567"/>
      <c r="K2" s="567"/>
      <c r="L2" s="464" t="s">
        <v>1</v>
      </c>
      <c r="M2" s="567"/>
      <c r="N2" s="567"/>
      <c r="O2" s="567"/>
      <c r="P2" s="567"/>
      <c r="Q2" s="581"/>
      <c r="R2" s="467" t="s">
        <v>2</v>
      </c>
      <c r="S2" s="620"/>
      <c r="T2" s="620"/>
      <c r="U2" s="620"/>
      <c r="V2" s="620"/>
      <c r="W2" s="621"/>
      <c r="X2" s="468" t="s">
        <v>3</v>
      </c>
      <c r="Y2" s="631"/>
      <c r="Z2" s="631"/>
      <c r="AA2" s="631"/>
      <c r="AB2" s="631"/>
      <c r="AC2" s="632"/>
      <c r="AD2" s="469" t="s">
        <v>4</v>
      </c>
      <c r="AE2" s="633"/>
      <c r="AF2" s="633"/>
      <c r="AG2" s="633"/>
      <c r="AH2" s="633"/>
      <c r="AI2" s="634"/>
      <c r="AJ2" s="469" t="s">
        <v>5</v>
      </c>
      <c r="AK2" s="633"/>
      <c r="AL2" s="633"/>
      <c r="AM2" s="633"/>
      <c r="AN2" s="633"/>
      <c r="AO2" s="634"/>
      <c r="AP2" s="469" t="s">
        <v>6</v>
      </c>
      <c r="AQ2" s="635"/>
      <c r="AR2" s="635"/>
      <c r="AS2" s="635"/>
      <c r="AT2" s="635"/>
      <c r="AU2" s="636"/>
      <c r="AV2" s="469" t="s">
        <v>7</v>
      </c>
      <c r="AW2" s="635"/>
      <c r="AX2" s="635"/>
      <c r="AY2" s="635"/>
      <c r="AZ2" s="635"/>
      <c r="BA2" s="636"/>
      <c r="BB2" s="469" t="s">
        <v>8</v>
      </c>
      <c r="BC2" s="633"/>
      <c r="BD2" s="633"/>
      <c r="BE2" s="633"/>
      <c r="BF2" s="633"/>
      <c r="BG2" s="634"/>
      <c r="BH2" s="464" t="s">
        <v>9</v>
      </c>
      <c r="BI2" s="567"/>
      <c r="BJ2" s="567"/>
      <c r="BK2" s="567"/>
      <c r="BL2" s="567"/>
      <c r="BM2" s="581"/>
      <c r="BN2" s="464" t="s">
        <v>0</v>
      </c>
      <c r="BO2" s="567"/>
      <c r="BP2" s="567"/>
      <c r="BQ2" s="567"/>
      <c r="BR2" s="567"/>
      <c r="BS2" s="581"/>
      <c r="BT2" s="464" t="s">
        <v>10</v>
      </c>
      <c r="BU2" s="567"/>
      <c r="BV2" s="567"/>
      <c r="BW2" s="567"/>
      <c r="BX2" s="567"/>
      <c r="BY2" s="581"/>
      <c r="BZ2" s="469" t="s">
        <v>11</v>
      </c>
      <c r="CA2" s="633"/>
      <c r="CB2" s="633"/>
      <c r="CC2" s="633"/>
      <c r="CD2" s="633"/>
      <c r="CE2" s="634"/>
    </row>
    <row r="3" s="597" customFormat="1" ht="24" spans="2:83">
      <c r="B3" s="598" t="s">
        <v>12</v>
      </c>
      <c r="C3" s="598" t="s">
        <v>13</v>
      </c>
      <c r="D3" s="598" t="s">
        <v>14</v>
      </c>
      <c r="E3" s="599" t="s">
        <v>15</v>
      </c>
      <c r="F3" s="598" t="s">
        <v>16</v>
      </c>
      <c r="G3" s="598" t="s">
        <v>17</v>
      </c>
      <c r="H3" s="598" t="s">
        <v>18</v>
      </c>
      <c r="I3" s="598" t="s">
        <v>19</v>
      </c>
      <c r="J3" s="598" t="s">
        <v>20</v>
      </c>
      <c r="K3" s="599" t="s">
        <v>21</v>
      </c>
      <c r="L3" s="607" t="s">
        <v>16</v>
      </c>
      <c r="M3" s="608" t="s">
        <v>17</v>
      </c>
      <c r="N3" s="608" t="s">
        <v>18</v>
      </c>
      <c r="O3" s="608" t="s">
        <v>19</v>
      </c>
      <c r="P3" s="608" t="s">
        <v>20</v>
      </c>
      <c r="Q3" s="622" t="s">
        <v>21</v>
      </c>
      <c r="R3" s="623" t="s">
        <v>16</v>
      </c>
      <c r="S3" s="624" t="s">
        <v>17</v>
      </c>
      <c r="T3" s="624" t="s">
        <v>18</v>
      </c>
      <c r="U3" s="624" t="s">
        <v>19</v>
      </c>
      <c r="V3" s="624" t="s">
        <v>20</v>
      </c>
      <c r="W3" s="622" t="s">
        <v>21</v>
      </c>
      <c r="X3" s="623" t="s">
        <v>16</v>
      </c>
      <c r="Y3" s="624" t="s">
        <v>17</v>
      </c>
      <c r="Z3" s="624" t="s">
        <v>18</v>
      </c>
      <c r="AA3" s="624" t="s">
        <v>19</v>
      </c>
      <c r="AB3" s="624" t="s">
        <v>20</v>
      </c>
      <c r="AC3" s="622" t="s">
        <v>21</v>
      </c>
      <c r="AD3" s="607" t="s">
        <v>16</v>
      </c>
      <c r="AE3" s="608" t="s">
        <v>17</v>
      </c>
      <c r="AF3" s="608" t="s">
        <v>18</v>
      </c>
      <c r="AG3" s="608" t="s">
        <v>19</v>
      </c>
      <c r="AH3" s="608" t="s">
        <v>20</v>
      </c>
      <c r="AI3" s="622" t="s">
        <v>21</v>
      </c>
      <c r="AJ3" s="607" t="s">
        <v>16</v>
      </c>
      <c r="AK3" s="608" t="s">
        <v>17</v>
      </c>
      <c r="AL3" s="608" t="s">
        <v>18</v>
      </c>
      <c r="AM3" s="608" t="s">
        <v>19</v>
      </c>
      <c r="AN3" s="608" t="s">
        <v>20</v>
      </c>
      <c r="AO3" s="622" t="s">
        <v>21</v>
      </c>
      <c r="AP3" s="623" t="s">
        <v>16</v>
      </c>
      <c r="AQ3" s="624" t="s">
        <v>17</v>
      </c>
      <c r="AR3" s="624" t="s">
        <v>18</v>
      </c>
      <c r="AS3" s="624" t="s">
        <v>19</v>
      </c>
      <c r="AT3" s="624" t="s">
        <v>20</v>
      </c>
      <c r="AU3" s="622" t="s">
        <v>21</v>
      </c>
      <c r="AV3" s="623" t="s">
        <v>16</v>
      </c>
      <c r="AW3" s="624" t="s">
        <v>17</v>
      </c>
      <c r="AX3" s="624" t="s">
        <v>18</v>
      </c>
      <c r="AY3" s="624" t="s">
        <v>19</v>
      </c>
      <c r="AZ3" s="624" t="s">
        <v>20</v>
      </c>
      <c r="BA3" s="622" t="s">
        <v>21</v>
      </c>
      <c r="BB3" s="623" t="s">
        <v>16</v>
      </c>
      <c r="BC3" s="624" t="s">
        <v>17</v>
      </c>
      <c r="BD3" s="624" t="s">
        <v>18</v>
      </c>
      <c r="BE3" s="624" t="s">
        <v>19</v>
      </c>
      <c r="BF3" s="624" t="s">
        <v>20</v>
      </c>
      <c r="BG3" s="622" t="s">
        <v>21</v>
      </c>
      <c r="BH3" s="607" t="s">
        <v>16</v>
      </c>
      <c r="BI3" s="608" t="s">
        <v>17</v>
      </c>
      <c r="BJ3" s="608" t="s">
        <v>18</v>
      </c>
      <c r="BK3" s="608" t="s">
        <v>19</v>
      </c>
      <c r="BL3" s="608" t="s">
        <v>20</v>
      </c>
      <c r="BM3" s="622" t="s">
        <v>21</v>
      </c>
      <c r="BN3" s="607" t="s">
        <v>16</v>
      </c>
      <c r="BO3" s="608" t="s">
        <v>17</v>
      </c>
      <c r="BP3" s="608" t="s">
        <v>18</v>
      </c>
      <c r="BQ3" s="608" t="s">
        <v>19</v>
      </c>
      <c r="BR3" s="608" t="s">
        <v>20</v>
      </c>
      <c r="BS3" s="622" t="s">
        <v>21</v>
      </c>
      <c r="BT3" s="607" t="s">
        <v>16</v>
      </c>
      <c r="BU3" s="608" t="s">
        <v>17</v>
      </c>
      <c r="BV3" s="608" t="s">
        <v>18</v>
      </c>
      <c r="BW3" s="608" t="s">
        <v>19</v>
      </c>
      <c r="BX3" s="608" t="s">
        <v>20</v>
      </c>
      <c r="BY3" s="622" t="s">
        <v>21</v>
      </c>
      <c r="BZ3" s="623" t="s">
        <v>16</v>
      </c>
      <c r="CA3" s="624" t="s">
        <v>17</v>
      </c>
      <c r="CB3" s="624" t="s">
        <v>18</v>
      </c>
      <c r="CC3" s="624" t="s">
        <v>19</v>
      </c>
      <c r="CD3" s="624" t="s">
        <v>20</v>
      </c>
      <c r="CE3" s="622" t="s">
        <v>21</v>
      </c>
    </row>
    <row r="4" ht="99.95" customHeight="1" spans="2:83">
      <c r="B4" s="518" t="s">
        <v>200</v>
      </c>
      <c r="C4" s="525"/>
      <c r="D4" s="568" t="s">
        <v>201</v>
      </c>
      <c r="E4" s="600" t="s">
        <v>202</v>
      </c>
      <c r="F4" s="601" t="s">
        <v>203</v>
      </c>
      <c r="G4" s="602" t="s">
        <v>204</v>
      </c>
      <c r="H4" s="602" t="s">
        <v>205</v>
      </c>
      <c r="I4" s="602" t="s">
        <v>206</v>
      </c>
      <c r="J4" s="602" t="s">
        <v>207</v>
      </c>
      <c r="K4" s="609"/>
      <c r="L4" s="610"/>
      <c r="M4" s="611"/>
      <c r="N4" s="611"/>
      <c r="O4" s="611"/>
      <c r="P4" s="611"/>
      <c r="Q4" s="625"/>
      <c r="R4" s="471"/>
      <c r="S4" s="445"/>
      <c r="T4" s="445"/>
      <c r="U4" s="445"/>
      <c r="V4" s="445"/>
      <c r="W4" s="626"/>
      <c r="X4" s="471"/>
      <c r="Y4" s="445"/>
      <c r="Z4" s="445"/>
      <c r="AA4" s="445"/>
      <c r="AB4" s="445"/>
      <c r="AC4" s="626"/>
      <c r="AD4" s="610"/>
      <c r="AE4" s="611"/>
      <c r="AF4" s="611"/>
      <c r="AG4" s="611"/>
      <c r="AH4" s="611"/>
      <c r="AI4" s="625"/>
      <c r="AJ4" s="610"/>
      <c r="AK4" s="611"/>
      <c r="AL4" s="611"/>
      <c r="AM4" s="611"/>
      <c r="AN4" s="611"/>
      <c r="AO4" s="625"/>
      <c r="AP4" s="472"/>
      <c r="AQ4" s="637"/>
      <c r="AR4" s="637"/>
      <c r="AS4" s="637"/>
      <c r="AT4" s="637"/>
      <c r="AU4" s="626"/>
      <c r="AV4" s="472"/>
      <c r="AW4" s="637"/>
      <c r="AX4" s="637"/>
      <c r="AY4" s="637"/>
      <c r="AZ4" s="637"/>
      <c r="BA4" s="626"/>
      <c r="BB4" s="472"/>
      <c r="BC4" s="637"/>
      <c r="BD4" s="637"/>
      <c r="BE4" s="637"/>
      <c r="BF4" s="637"/>
      <c r="BG4" s="626"/>
      <c r="BH4" s="640">
        <f>IF($A$1="补货",L4+R4+X4,L4)</f>
        <v>0</v>
      </c>
      <c r="BI4" s="641">
        <f>IF($A$1="补货",M4+S4+Y4,M4)</f>
        <v>0</v>
      </c>
      <c r="BJ4" s="641">
        <f>IF($A$1="补货",N4+T4+Z4,N4)</f>
        <v>0</v>
      </c>
      <c r="BK4" s="641">
        <f>IF($A$1="补货",O4+U4+AA4,O4)</f>
        <v>0</v>
      </c>
      <c r="BL4" s="641">
        <f>IF($A$1="补货",P4+V4+AB4,P4)</f>
        <v>0</v>
      </c>
      <c r="BM4" s="626"/>
      <c r="BN4" s="471"/>
      <c r="BO4" s="445"/>
      <c r="BP4" s="445"/>
      <c r="BQ4" s="445"/>
      <c r="BR4" s="445"/>
      <c r="BS4" s="626"/>
      <c r="BT4" s="640">
        <f t="shared" ref="BT4:BX11" si="0">BH4+BN4</f>
        <v>0</v>
      </c>
      <c r="BU4" s="648">
        <f t="shared" si="0"/>
        <v>0</v>
      </c>
      <c r="BV4" s="648">
        <f t="shared" si="0"/>
        <v>0</v>
      </c>
      <c r="BW4" s="648">
        <f t="shared" si="0"/>
        <v>0</v>
      </c>
      <c r="BX4" s="648">
        <f t="shared" si="0"/>
        <v>0</v>
      </c>
      <c r="BY4" s="626"/>
      <c r="BZ4" s="649" t="str">
        <f t="shared" ref="BZ4:CE11" si="1">IF(BB4&lt;&gt;0,BT4/BB4*7,"-")</f>
        <v>-</v>
      </c>
      <c r="CA4" s="650" t="str">
        <f t="shared" si="1"/>
        <v>-</v>
      </c>
      <c r="CB4" s="650" t="str">
        <f t="shared" si="1"/>
        <v>-</v>
      </c>
      <c r="CC4" s="650" t="str">
        <f t="shared" si="1"/>
        <v>-</v>
      </c>
      <c r="CD4" s="650" t="str">
        <f t="shared" si="1"/>
        <v>-</v>
      </c>
      <c r="CE4" s="657" t="str">
        <f t="shared" si="1"/>
        <v>-</v>
      </c>
    </row>
    <row r="5" ht="99.95" customHeight="1" spans="2:83">
      <c r="B5" s="425"/>
      <c r="C5" s="525"/>
      <c r="D5" s="571" t="s">
        <v>208</v>
      </c>
      <c r="E5" s="600" t="s">
        <v>209</v>
      </c>
      <c r="F5" s="603" t="s">
        <v>210</v>
      </c>
      <c r="G5" s="603" t="s">
        <v>211</v>
      </c>
      <c r="H5" s="603" t="s">
        <v>212</v>
      </c>
      <c r="I5" s="603" t="s">
        <v>213</v>
      </c>
      <c r="J5" s="603" t="s">
        <v>214</v>
      </c>
      <c r="K5" s="612"/>
      <c r="L5" s="613"/>
      <c r="M5" s="614"/>
      <c r="N5" s="614"/>
      <c r="O5" s="614"/>
      <c r="P5" s="614"/>
      <c r="Q5" s="627"/>
      <c r="R5" s="474"/>
      <c r="S5" s="448"/>
      <c r="T5" s="448"/>
      <c r="U5" s="448"/>
      <c r="V5" s="448"/>
      <c r="W5" s="628"/>
      <c r="X5" s="474"/>
      <c r="Y5" s="448"/>
      <c r="Z5" s="448"/>
      <c r="AA5" s="448"/>
      <c r="AB5" s="448"/>
      <c r="AC5" s="628"/>
      <c r="AD5" s="613"/>
      <c r="AE5" s="614"/>
      <c r="AF5" s="614"/>
      <c r="AG5" s="614"/>
      <c r="AH5" s="614"/>
      <c r="AI5" s="627"/>
      <c r="AJ5" s="613"/>
      <c r="AK5" s="614"/>
      <c r="AL5" s="614"/>
      <c r="AM5" s="614"/>
      <c r="AN5" s="614"/>
      <c r="AO5" s="627"/>
      <c r="AP5" s="475"/>
      <c r="AQ5" s="638"/>
      <c r="AR5" s="638"/>
      <c r="AS5" s="638"/>
      <c r="AT5" s="638"/>
      <c r="AU5" s="628"/>
      <c r="AV5" s="475"/>
      <c r="AW5" s="638"/>
      <c r="AX5" s="638"/>
      <c r="AY5" s="638"/>
      <c r="AZ5" s="638"/>
      <c r="BA5" s="628"/>
      <c r="BB5" s="475"/>
      <c r="BC5" s="638"/>
      <c r="BD5" s="638"/>
      <c r="BE5" s="638"/>
      <c r="BF5" s="638"/>
      <c r="BG5" s="628"/>
      <c r="BH5" s="642">
        <f>IF($A$1="补货",L5+R5+X5,L5)</f>
        <v>0</v>
      </c>
      <c r="BI5" s="643">
        <f>IF($A$1="补货",M5+S5+Y5,M5)</f>
        <v>0</v>
      </c>
      <c r="BJ5" s="643">
        <f>IF($A$1="补货",N5+T5+Z5,N5)</f>
        <v>0</v>
      </c>
      <c r="BK5" s="643">
        <f>IF($A$1="补货",O5+U5+AA5,O5)</f>
        <v>0</v>
      </c>
      <c r="BL5" s="643">
        <f>IF($A$1="补货",P5+V5+AB5,P5)</f>
        <v>0</v>
      </c>
      <c r="BM5" s="628"/>
      <c r="BN5" s="474"/>
      <c r="BO5" s="448"/>
      <c r="BP5" s="448"/>
      <c r="BQ5" s="448"/>
      <c r="BR5" s="448"/>
      <c r="BS5" s="628"/>
      <c r="BT5" s="646">
        <f t="shared" si="0"/>
        <v>0</v>
      </c>
      <c r="BU5" s="651">
        <f t="shared" si="0"/>
        <v>0</v>
      </c>
      <c r="BV5" s="651">
        <f t="shared" si="0"/>
        <v>0</v>
      </c>
      <c r="BW5" s="651">
        <f t="shared" si="0"/>
        <v>0</v>
      </c>
      <c r="BX5" s="651">
        <f t="shared" si="0"/>
        <v>0</v>
      </c>
      <c r="BY5" s="628"/>
      <c r="BZ5" s="652" t="str">
        <f t="shared" si="1"/>
        <v>-</v>
      </c>
      <c r="CA5" s="653" t="str">
        <f t="shared" si="1"/>
        <v>-</v>
      </c>
      <c r="CB5" s="653" t="str">
        <f t="shared" si="1"/>
        <v>-</v>
      </c>
      <c r="CC5" s="653" t="str">
        <f t="shared" si="1"/>
        <v>-</v>
      </c>
      <c r="CD5" s="653" t="str">
        <f t="shared" si="1"/>
        <v>-</v>
      </c>
      <c r="CE5" s="658" t="str">
        <f t="shared" si="1"/>
        <v>-</v>
      </c>
    </row>
    <row r="6" ht="99.95" customHeight="1" spans="2:83">
      <c r="B6" s="425"/>
      <c r="C6" s="525"/>
      <c r="D6" s="571" t="s">
        <v>215</v>
      </c>
      <c r="E6" s="604" t="s">
        <v>216</v>
      </c>
      <c r="F6" s="603" t="s">
        <v>217</v>
      </c>
      <c r="G6" s="603" t="s">
        <v>218</v>
      </c>
      <c r="H6" s="603" t="s">
        <v>219</v>
      </c>
      <c r="I6" s="603" t="s">
        <v>220</v>
      </c>
      <c r="J6" s="603" t="s">
        <v>221</v>
      </c>
      <c r="K6" s="612"/>
      <c r="L6" s="613"/>
      <c r="M6" s="614"/>
      <c r="N6" s="614"/>
      <c r="O6" s="614"/>
      <c r="P6" s="614"/>
      <c r="Q6" s="627"/>
      <c r="R6" s="474"/>
      <c r="S6" s="448"/>
      <c r="T6" s="448"/>
      <c r="U6" s="448"/>
      <c r="V6" s="448"/>
      <c r="W6" s="628"/>
      <c r="X6" s="474"/>
      <c r="Y6" s="448"/>
      <c r="Z6" s="448"/>
      <c r="AA6" s="448"/>
      <c r="AB6" s="448"/>
      <c r="AC6" s="628"/>
      <c r="AD6" s="613"/>
      <c r="AE6" s="614"/>
      <c r="AF6" s="614"/>
      <c r="AG6" s="614"/>
      <c r="AH6" s="614"/>
      <c r="AI6" s="627"/>
      <c r="AJ6" s="613"/>
      <c r="AK6" s="614"/>
      <c r="AL6" s="614"/>
      <c r="AM6" s="614"/>
      <c r="AN6" s="614"/>
      <c r="AO6" s="627"/>
      <c r="AP6" s="475"/>
      <c r="AQ6" s="638"/>
      <c r="AR6" s="638"/>
      <c r="AS6" s="638"/>
      <c r="AT6" s="638"/>
      <c r="AU6" s="628"/>
      <c r="AV6" s="475"/>
      <c r="AW6" s="638"/>
      <c r="AX6" s="638"/>
      <c r="AY6" s="638"/>
      <c r="AZ6" s="638"/>
      <c r="BA6" s="628"/>
      <c r="BB6" s="475"/>
      <c r="BC6" s="638"/>
      <c r="BD6" s="638"/>
      <c r="BE6" s="638"/>
      <c r="BF6" s="638"/>
      <c r="BG6" s="628"/>
      <c r="BH6" s="642">
        <f>IF($A$1="补货",L6+R6+X6,L6)</f>
        <v>0</v>
      </c>
      <c r="BI6" s="643">
        <f>IF($A$1="补货",M6+S6+Y6,M6)</f>
        <v>0</v>
      </c>
      <c r="BJ6" s="643">
        <f>IF($A$1="补货",N6+T6+Z6,N6)</f>
        <v>0</v>
      </c>
      <c r="BK6" s="643">
        <f>IF($A$1="补货",O6+U6+AA6,O6)</f>
        <v>0</v>
      </c>
      <c r="BL6" s="643">
        <f>IF($A$1="补货",P6+V6+AB6,P6)</f>
        <v>0</v>
      </c>
      <c r="BM6" s="628"/>
      <c r="BN6" s="474"/>
      <c r="BO6" s="448"/>
      <c r="BP6" s="448"/>
      <c r="BQ6" s="448"/>
      <c r="BR6" s="448"/>
      <c r="BS6" s="628"/>
      <c r="BT6" s="646">
        <f t="shared" si="0"/>
        <v>0</v>
      </c>
      <c r="BU6" s="651">
        <f t="shared" si="0"/>
        <v>0</v>
      </c>
      <c r="BV6" s="651">
        <f t="shared" si="0"/>
        <v>0</v>
      </c>
      <c r="BW6" s="651">
        <f t="shared" si="0"/>
        <v>0</v>
      </c>
      <c r="BX6" s="651">
        <f t="shared" si="0"/>
        <v>0</v>
      </c>
      <c r="BY6" s="628"/>
      <c r="BZ6" s="652" t="str">
        <f t="shared" si="1"/>
        <v>-</v>
      </c>
      <c r="CA6" s="653" t="str">
        <f t="shared" si="1"/>
        <v>-</v>
      </c>
      <c r="CB6" s="653" t="str">
        <f t="shared" si="1"/>
        <v>-</v>
      </c>
      <c r="CC6" s="653" t="str">
        <f t="shared" si="1"/>
        <v>-</v>
      </c>
      <c r="CD6" s="653" t="str">
        <f t="shared" si="1"/>
        <v>-</v>
      </c>
      <c r="CE6" s="658" t="str">
        <f t="shared" si="1"/>
        <v>-</v>
      </c>
    </row>
    <row r="7" ht="99.95" customHeight="1" spans="2:83">
      <c r="B7" s="573"/>
      <c r="C7" s="525"/>
      <c r="D7" s="574" t="s">
        <v>222</v>
      </c>
      <c r="E7" s="575" t="s">
        <v>222</v>
      </c>
      <c r="F7" s="605" t="s">
        <v>223</v>
      </c>
      <c r="G7" s="605" t="s">
        <v>224</v>
      </c>
      <c r="H7" s="605" t="s">
        <v>225</v>
      </c>
      <c r="I7" s="605" t="s">
        <v>226</v>
      </c>
      <c r="J7" s="605" t="s">
        <v>227</v>
      </c>
      <c r="K7" s="615"/>
      <c r="L7" s="616"/>
      <c r="M7" s="617"/>
      <c r="N7" s="617"/>
      <c r="O7" s="617"/>
      <c r="P7" s="617"/>
      <c r="Q7" s="629"/>
      <c r="R7" s="483"/>
      <c r="S7" s="457"/>
      <c r="T7" s="457"/>
      <c r="U7" s="457"/>
      <c r="V7" s="457"/>
      <c r="W7" s="630"/>
      <c r="X7" s="483"/>
      <c r="Y7" s="457"/>
      <c r="Z7" s="457"/>
      <c r="AA7" s="457"/>
      <c r="AB7" s="457"/>
      <c r="AC7" s="630"/>
      <c r="AD7" s="616"/>
      <c r="AE7" s="617"/>
      <c r="AF7" s="617"/>
      <c r="AG7" s="617"/>
      <c r="AH7" s="617"/>
      <c r="AI7" s="629"/>
      <c r="AJ7" s="616"/>
      <c r="AK7" s="617"/>
      <c r="AL7" s="617"/>
      <c r="AM7" s="617"/>
      <c r="AN7" s="617"/>
      <c r="AO7" s="629"/>
      <c r="AP7" s="484"/>
      <c r="AQ7" s="639"/>
      <c r="AR7" s="639"/>
      <c r="AS7" s="639"/>
      <c r="AT7" s="639"/>
      <c r="AU7" s="630"/>
      <c r="AV7" s="484"/>
      <c r="AW7" s="639"/>
      <c r="AX7" s="639"/>
      <c r="AY7" s="639"/>
      <c r="AZ7" s="639"/>
      <c r="BA7" s="630"/>
      <c r="BB7" s="484"/>
      <c r="BC7" s="639"/>
      <c r="BD7" s="639"/>
      <c r="BE7" s="639"/>
      <c r="BF7" s="639"/>
      <c r="BG7" s="630"/>
      <c r="BH7" s="644">
        <f>IF($A$1="补货",L7+R7+X7,L7)</f>
        <v>0</v>
      </c>
      <c r="BI7" s="645">
        <f>IF($A$1="补货",M7+S7+Y7,M7)</f>
        <v>0</v>
      </c>
      <c r="BJ7" s="645">
        <f>IF($A$1="补货",N7+T7+Z7,N7)</f>
        <v>0</v>
      </c>
      <c r="BK7" s="645">
        <f>IF($A$1="补货",O7+U7+AA7,O7)</f>
        <v>0</v>
      </c>
      <c r="BL7" s="645">
        <f>IF($A$1="补货",P7+V7+AB7,P7)</f>
        <v>0</v>
      </c>
      <c r="BM7" s="630"/>
      <c r="BN7" s="483"/>
      <c r="BO7" s="457"/>
      <c r="BP7" s="457"/>
      <c r="BQ7" s="457"/>
      <c r="BR7" s="457"/>
      <c r="BS7" s="630"/>
      <c r="BT7" s="647">
        <f t="shared" si="0"/>
        <v>0</v>
      </c>
      <c r="BU7" s="654">
        <f t="shared" si="0"/>
        <v>0</v>
      </c>
      <c r="BV7" s="654">
        <f t="shared" si="0"/>
        <v>0</v>
      </c>
      <c r="BW7" s="654">
        <f t="shared" si="0"/>
        <v>0</v>
      </c>
      <c r="BX7" s="654">
        <f t="shared" si="0"/>
        <v>0</v>
      </c>
      <c r="BY7" s="630"/>
      <c r="BZ7" s="655" t="str">
        <f t="shared" si="1"/>
        <v>-</v>
      </c>
      <c r="CA7" s="656" t="str">
        <f t="shared" si="1"/>
        <v>-</v>
      </c>
      <c r="CB7" s="656" t="str">
        <f t="shared" si="1"/>
        <v>-</v>
      </c>
      <c r="CC7" s="656" t="str">
        <f t="shared" si="1"/>
        <v>-</v>
      </c>
      <c r="CD7" s="656" t="str">
        <f t="shared" si="1"/>
        <v>-</v>
      </c>
      <c r="CE7" s="659" t="str">
        <f t="shared" si="1"/>
        <v>-</v>
      </c>
    </row>
    <row r="8" ht="99.95" customHeight="1" spans="2:83">
      <c r="B8" s="518" t="s">
        <v>228</v>
      </c>
      <c r="C8" s="525"/>
      <c r="D8" s="571" t="s">
        <v>229</v>
      </c>
      <c r="E8" s="600" t="s">
        <v>230</v>
      </c>
      <c r="F8" s="602" t="s">
        <v>231</v>
      </c>
      <c r="G8" s="602" t="s">
        <v>232</v>
      </c>
      <c r="H8" s="602" t="s">
        <v>233</v>
      </c>
      <c r="I8" s="602" t="s">
        <v>234</v>
      </c>
      <c r="J8" s="602" t="s">
        <v>235</v>
      </c>
      <c r="K8" s="618"/>
      <c r="L8" s="610"/>
      <c r="M8" s="611"/>
      <c r="N8" s="611"/>
      <c r="O8" s="611"/>
      <c r="P8" s="611"/>
      <c r="Q8" s="625"/>
      <c r="R8" s="471"/>
      <c r="S8" s="445"/>
      <c r="T8" s="445"/>
      <c r="U8" s="445"/>
      <c r="V8" s="445"/>
      <c r="W8" s="626"/>
      <c r="X8" s="471"/>
      <c r="Y8" s="445"/>
      <c r="Z8" s="445"/>
      <c r="AA8" s="445"/>
      <c r="AB8" s="445"/>
      <c r="AC8" s="626"/>
      <c r="AD8" s="610"/>
      <c r="AE8" s="611"/>
      <c r="AF8" s="611"/>
      <c r="AG8" s="611"/>
      <c r="AH8" s="611"/>
      <c r="AI8" s="625"/>
      <c r="AJ8" s="610"/>
      <c r="AK8" s="611"/>
      <c r="AL8" s="611"/>
      <c r="AM8" s="611"/>
      <c r="AN8" s="611"/>
      <c r="AO8" s="625"/>
      <c r="AP8" s="472"/>
      <c r="AQ8" s="637"/>
      <c r="AR8" s="637"/>
      <c r="AS8" s="637"/>
      <c r="AT8" s="637"/>
      <c r="AU8" s="626"/>
      <c r="AV8" s="472"/>
      <c r="AW8" s="637"/>
      <c r="AX8" s="637"/>
      <c r="AY8" s="637"/>
      <c r="AZ8" s="637"/>
      <c r="BA8" s="626"/>
      <c r="BB8" s="472"/>
      <c r="BC8" s="637"/>
      <c r="BD8" s="637"/>
      <c r="BE8" s="637"/>
      <c r="BF8" s="637"/>
      <c r="BG8" s="626"/>
      <c r="BH8" s="640">
        <f>IF($A$1="补货",L8+R8+X8,L8)</f>
        <v>0</v>
      </c>
      <c r="BI8" s="641">
        <f>IF($A$1="补货",M8+S8+Y8,M8)</f>
        <v>0</v>
      </c>
      <c r="BJ8" s="641">
        <f>IF($A$1="补货",N8+T8+Z8,N8)</f>
        <v>0</v>
      </c>
      <c r="BK8" s="641">
        <f>IF($A$1="补货",O8+U8+AA8,O8)</f>
        <v>0</v>
      </c>
      <c r="BL8" s="641">
        <f>IF($A$1="补货",P8+V8+AB8,P8)</f>
        <v>0</v>
      </c>
      <c r="BM8" s="626"/>
      <c r="BN8" s="471"/>
      <c r="BO8" s="445"/>
      <c r="BP8" s="445"/>
      <c r="BQ8" s="445"/>
      <c r="BR8" s="445"/>
      <c r="BS8" s="626"/>
      <c r="BT8" s="640">
        <f t="shared" si="0"/>
        <v>0</v>
      </c>
      <c r="BU8" s="648">
        <f t="shared" si="0"/>
        <v>0</v>
      </c>
      <c r="BV8" s="648">
        <f t="shared" si="0"/>
        <v>0</v>
      </c>
      <c r="BW8" s="648">
        <f t="shared" si="0"/>
        <v>0</v>
      </c>
      <c r="BX8" s="648">
        <f t="shared" si="0"/>
        <v>0</v>
      </c>
      <c r="BY8" s="626"/>
      <c r="BZ8" s="649" t="str">
        <f t="shared" si="1"/>
        <v>-</v>
      </c>
      <c r="CA8" s="650" t="str">
        <f t="shared" si="1"/>
        <v>-</v>
      </c>
      <c r="CB8" s="650" t="str">
        <f t="shared" si="1"/>
        <v>-</v>
      </c>
      <c r="CC8" s="650" t="str">
        <f t="shared" si="1"/>
        <v>-</v>
      </c>
      <c r="CD8" s="650" t="str">
        <f t="shared" si="1"/>
        <v>-</v>
      </c>
      <c r="CE8" s="657" t="str">
        <f t="shared" si="1"/>
        <v>-</v>
      </c>
    </row>
    <row r="9" ht="99.95" customHeight="1" spans="2:83">
      <c r="B9" s="576"/>
      <c r="C9" s="525"/>
      <c r="D9" s="571" t="s">
        <v>236</v>
      </c>
      <c r="E9" s="600" t="s">
        <v>237</v>
      </c>
      <c r="F9" s="603" t="s">
        <v>238</v>
      </c>
      <c r="G9" s="603" t="s">
        <v>239</v>
      </c>
      <c r="H9" s="603" t="s">
        <v>240</v>
      </c>
      <c r="I9" s="603" t="s">
        <v>241</v>
      </c>
      <c r="J9" s="603" t="s">
        <v>242</v>
      </c>
      <c r="K9" s="612"/>
      <c r="L9" s="613"/>
      <c r="M9" s="614"/>
      <c r="N9" s="614"/>
      <c r="O9" s="614"/>
      <c r="P9" s="614"/>
      <c r="Q9" s="627"/>
      <c r="R9" s="474"/>
      <c r="S9" s="448"/>
      <c r="T9" s="448"/>
      <c r="U9" s="448"/>
      <c r="V9" s="448"/>
      <c r="W9" s="628"/>
      <c r="X9" s="474"/>
      <c r="Y9" s="448"/>
      <c r="Z9" s="448"/>
      <c r="AA9" s="448"/>
      <c r="AB9" s="448"/>
      <c r="AC9" s="628"/>
      <c r="AD9" s="613"/>
      <c r="AE9" s="614"/>
      <c r="AF9" s="614"/>
      <c r="AG9" s="614"/>
      <c r="AH9" s="614"/>
      <c r="AI9" s="627"/>
      <c r="AJ9" s="613"/>
      <c r="AK9" s="614"/>
      <c r="AL9" s="614"/>
      <c r="AM9" s="614"/>
      <c r="AN9" s="614"/>
      <c r="AO9" s="627"/>
      <c r="AP9" s="475"/>
      <c r="AQ9" s="638"/>
      <c r="AR9" s="638"/>
      <c r="AS9" s="638"/>
      <c r="AT9" s="638"/>
      <c r="AU9" s="628"/>
      <c r="AV9" s="475"/>
      <c r="AW9" s="638"/>
      <c r="AX9" s="638"/>
      <c r="AY9" s="638"/>
      <c r="AZ9" s="638"/>
      <c r="BA9" s="628"/>
      <c r="BB9" s="475"/>
      <c r="BC9" s="638"/>
      <c r="BD9" s="638"/>
      <c r="BE9" s="638"/>
      <c r="BF9" s="638"/>
      <c r="BG9" s="628"/>
      <c r="BH9" s="642">
        <f>IF($A$1="补货",L9+R9+X9,L9)</f>
        <v>0</v>
      </c>
      <c r="BI9" s="643">
        <f>IF($A$1="补货",M9+S9+Y9,M9)</f>
        <v>0</v>
      </c>
      <c r="BJ9" s="643">
        <f>IF($A$1="补货",N9+T9+Z9,N9)</f>
        <v>0</v>
      </c>
      <c r="BK9" s="643">
        <f>IF($A$1="补货",O9+U9+AA9,O9)</f>
        <v>0</v>
      </c>
      <c r="BL9" s="643">
        <f>IF($A$1="补货",P9+V9+AB9,P9)</f>
        <v>0</v>
      </c>
      <c r="BM9" s="628"/>
      <c r="BN9" s="474"/>
      <c r="BO9" s="448"/>
      <c r="BP9" s="448"/>
      <c r="BQ9" s="448"/>
      <c r="BR9" s="448"/>
      <c r="BS9" s="628"/>
      <c r="BT9" s="646">
        <f t="shared" si="0"/>
        <v>0</v>
      </c>
      <c r="BU9" s="651">
        <f t="shared" si="0"/>
        <v>0</v>
      </c>
      <c r="BV9" s="651">
        <f t="shared" si="0"/>
        <v>0</v>
      </c>
      <c r="BW9" s="651">
        <f t="shared" si="0"/>
        <v>0</v>
      </c>
      <c r="BX9" s="651">
        <f t="shared" si="0"/>
        <v>0</v>
      </c>
      <c r="BY9" s="628"/>
      <c r="BZ9" s="652" t="str">
        <f t="shared" si="1"/>
        <v>-</v>
      </c>
      <c r="CA9" s="653" t="str">
        <f t="shared" si="1"/>
        <v>-</v>
      </c>
      <c r="CB9" s="653" t="str">
        <f t="shared" si="1"/>
        <v>-</v>
      </c>
      <c r="CC9" s="653" t="str">
        <f t="shared" si="1"/>
        <v>-</v>
      </c>
      <c r="CD9" s="653" t="str">
        <f t="shared" si="1"/>
        <v>-</v>
      </c>
      <c r="CE9" s="658" t="str">
        <f t="shared" si="1"/>
        <v>-</v>
      </c>
    </row>
    <row r="10" ht="99.95" customHeight="1" spans="2:83">
      <c r="B10" s="576"/>
      <c r="C10" s="525"/>
      <c r="D10" s="571" t="s">
        <v>243</v>
      </c>
      <c r="E10" s="600" t="s">
        <v>244</v>
      </c>
      <c r="F10" s="603" t="s">
        <v>245</v>
      </c>
      <c r="G10" s="603" t="s">
        <v>246</v>
      </c>
      <c r="H10" s="603" t="s">
        <v>247</v>
      </c>
      <c r="I10" s="603" t="s">
        <v>248</v>
      </c>
      <c r="J10" s="603" t="s">
        <v>249</v>
      </c>
      <c r="K10" s="612"/>
      <c r="L10" s="613"/>
      <c r="M10" s="614"/>
      <c r="N10" s="614"/>
      <c r="O10" s="614"/>
      <c r="P10" s="614"/>
      <c r="Q10" s="627"/>
      <c r="R10" s="474"/>
      <c r="S10" s="448"/>
      <c r="T10" s="448"/>
      <c r="U10" s="448"/>
      <c r="V10" s="448"/>
      <c r="W10" s="628"/>
      <c r="X10" s="474"/>
      <c r="Y10" s="448"/>
      <c r="Z10" s="448"/>
      <c r="AA10" s="448"/>
      <c r="AB10" s="448"/>
      <c r="AC10" s="628"/>
      <c r="AD10" s="613"/>
      <c r="AE10" s="614"/>
      <c r="AF10" s="614"/>
      <c r="AG10" s="614"/>
      <c r="AH10" s="614"/>
      <c r="AI10" s="627"/>
      <c r="AJ10" s="613"/>
      <c r="AK10" s="614"/>
      <c r="AL10" s="614"/>
      <c r="AM10" s="614"/>
      <c r="AN10" s="614"/>
      <c r="AO10" s="627"/>
      <c r="AP10" s="475"/>
      <c r="AQ10" s="638"/>
      <c r="AR10" s="638"/>
      <c r="AS10" s="638"/>
      <c r="AT10" s="638"/>
      <c r="AU10" s="628"/>
      <c r="AV10" s="475"/>
      <c r="AW10" s="638"/>
      <c r="AX10" s="638"/>
      <c r="AY10" s="638"/>
      <c r="AZ10" s="638"/>
      <c r="BA10" s="628"/>
      <c r="BB10" s="475"/>
      <c r="BC10" s="638"/>
      <c r="BD10" s="638"/>
      <c r="BE10" s="638"/>
      <c r="BF10" s="638"/>
      <c r="BG10" s="628"/>
      <c r="BH10" s="642">
        <f>IF($A$1="补货",L10+R10+X10,L10)</f>
        <v>0</v>
      </c>
      <c r="BI10" s="643">
        <f>IF($A$1="补货",M10+S10+Y10,M10)</f>
        <v>0</v>
      </c>
      <c r="BJ10" s="643">
        <f>IF($A$1="补货",N10+T10+Z10,N10)</f>
        <v>0</v>
      </c>
      <c r="BK10" s="643">
        <f>IF($A$1="补货",O10+U10+AA10,O10)</f>
        <v>0</v>
      </c>
      <c r="BL10" s="643">
        <f>IF($A$1="补货",P10+V10+AB10,P10)</f>
        <v>0</v>
      </c>
      <c r="BM10" s="628"/>
      <c r="BN10" s="474"/>
      <c r="BO10" s="448"/>
      <c r="BP10" s="448"/>
      <c r="BQ10" s="448"/>
      <c r="BR10" s="448"/>
      <c r="BS10" s="628"/>
      <c r="BT10" s="646">
        <f t="shared" si="0"/>
        <v>0</v>
      </c>
      <c r="BU10" s="651">
        <f t="shared" si="0"/>
        <v>0</v>
      </c>
      <c r="BV10" s="651">
        <f t="shared" si="0"/>
        <v>0</v>
      </c>
      <c r="BW10" s="651">
        <f t="shared" si="0"/>
        <v>0</v>
      </c>
      <c r="BX10" s="651">
        <f t="shared" si="0"/>
        <v>0</v>
      </c>
      <c r="BY10" s="628"/>
      <c r="BZ10" s="652" t="str">
        <f t="shared" si="1"/>
        <v>-</v>
      </c>
      <c r="CA10" s="653" t="str">
        <f t="shared" si="1"/>
        <v>-</v>
      </c>
      <c r="CB10" s="653" t="str">
        <f t="shared" si="1"/>
        <v>-</v>
      </c>
      <c r="CC10" s="653" t="str">
        <f t="shared" si="1"/>
        <v>-</v>
      </c>
      <c r="CD10" s="653" t="str">
        <f t="shared" si="1"/>
        <v>-</v>
      </c>
      <c r="CE10" s="658" t="str">
        <f t="shared" si="1"/>
        <v>-</v>
      </c>
    </row>
    <row r="11" ht="99.95" customHeight="1" spans="2:83">
      <c r="B11" s="577"/>
      <c r="C11" s="525"/>
      <c r="D11" s="571" t="s">
        <v>250</v>
      </c>
      <c r="E11" s="606" t="s">
        <v>251</v>
      </c>
      <c r="F11" s="605" t="s">
        <v>252</v>
      </c>
      <c r="G11" s="605" t="s">
        <v>253</v>
      </c>
      <c r="H11" s="605" t="s">
        <v>254</v>
      </c>
      <c r="I11" s="605" t="s">
        <v>255</v>
      </c>
      <c r="J11" s="605" t="s">
        <v>256</v>
      </c>
      <c r="K11" s="619"/>
      <c r="L11" s="616"/>
      <c r="M11" s="617"/>
      <c r="N11" s="617"/>
      <c r="O11" s="617"/>
      <c r="P11" s="617"/>
      <c r="Q11" s="629"/>
      <c r="R11" s="483"/>
      <c r="S11" s="457"/>
      <c r="T11" s="457"/>
      <c r="U11" s="457"/>
      <c r="V11" s="457"/>
      <c r="W11" s="630"/>
      <c r="X11" s="483"/>
      <c r="Y11" s="457"/>
      <c r="Z11" s="457"/>
      <c r="AA11" s="457"/>
      <c r="AB11" s="457"/>
      <c r="AC11" s="630"/>
      <c r="AD11" s="616"/>
      <c r="AE11" s="617"/>
      <c r="AF11" s="617"/>
      <c r="AG11" s="617"/>
      <c r="AH11" s="617"/>
      <c r="AI11" s="629"/>
      <c r="AJ11" s="616"/>
      <c r="AK11" s="617"/>
      <c r="AL11" s="617"/>
      <c r="AM11" s="617"/>
      <c r="AN11" s="617"/>
      <c r="AO11" s="629"/>
      <c r="AP11" s="484"/>
      <c r="AQ11" s="639"/>
      <c r="AR11" s="639"/>
      <c r="AS11" s="639"/>
      <c r="AT11" s="639"/>
      <c r="AU11" s="630"/>
      <c r="AV11" s="484"/>
      <c r="AW11" s="639"/>
      <c r="AX11" s="639"/>
      <c r="AY11" s="639"/>
      <c r="AZ11" s="639"/>
      <c r="BA11" s="630"/>
      <c r="BB11" s="484"/>
      <c r="BC11" s="639"/>
      <c r="BD11" s="639"/>
      <c r="BE11" s="639"/>
      <c r="BF11" s="639"/>
      <c r="BG11" s="630"/>
      <c r="BH11" s="644">
        <f>IF($A$1="补货",L11+R11+X11,L11)</f>
        <v>0</v>
      </c>
      <c r="BI11" s="645">
        <f>IF($A$1="补货",M11+S11+Y11,M11)</f>
        <v>0</v>
      </c>
      <c r="BJ11" s="645">
        <f>IF($A$1="补货",N11+T11+Z11,N11)</f>
        <v>0</v>
      </c>
      <c r="BK11" s="645">
        <f>IF($A$1="补货",O11+U11+AA11,O11)</f>
        <v>0</v>
      </c>
      <c r="BL11" s="645">
        <f>IF($A$1="补货",P11+V11+AB11,P11)</f>
        <v>0</v>
      </c>
      <c r="BM11" s="630"/>
      <c r="BN11" s="483"/>
      <c r="BO11" s="457"/>
      <c r="BP11" s="457"/>
      <c r="BQ11" s="457"/>
      <c r="BR11" s="457"/>
      <c r="BS11" s="630"/>
      <c r="BT11" s="647">
        <f t="shared" si="0"/>
        <v>0</v>
      </c>
      <c r="BU11" s="654">
        <f t="shared" si="0"/>
        <v>0</v>
      </c>
      <c r="BV11" s="654">
        <f t="shared" si="0"/>
        <v>0</v>
      </c>
      <c r="BW11" s="654">
        <f t="shared" si="0"/>
        <v>0</v>
      </c>
      <c r="BX11" s="654">
        <f t="shared" si="0"/>
        <v>0</v>
      </c>
      <c r="BY11" s="630"/>
      <c r="BZ11" s="655" t="str">
        <f t="shared" si="1"/>
        <v>-</v>
      </c>
      <c r="CA11" s="656" t="str">
        <f t="shared" si="1"/>
        <v>-</v>
      </c>
      <c r="CB11" s="656" t="str">
        <f t="shared" si="1"/>
        <v>-</v>
      </c>
      <c r="CC11" s="656" t="str">
        <f t="shared" si="1"/>
        <v>-</v>
      </c>
      <c r="CD11" s="656" t="str">
        <f t="shared" si="1"/>
        <v>-</v>
      </c>
      <c r="CE11" s="659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16" customWidth="1"/>
    <col min="5" max="5" width="17.5" style="416" customWidth="1"/>
    <col min="6" max="11" width="10.625" customWidth="1"/>
    <col min="12" max="17" width="5.625" style="416" customWidth="1"/>
    <col min="18" max="18" width="25.625" customWidth="1"/>
    <col min="19" max="19" width="23.375" style="416" customWidth="1"/>
    <col min="20" max="20" width="24" style="416" customWidth="1"/>
    <col min="21" max="21" width="23.375" style="416" customWidth="1"/>
    <col min="22" max="22" width="24" style="416" customWidth="1"/>
    <col min="23" max="23" width="23" style="416" customWidth="1"/>
    <col min="24" max="24" width="21.375" style="416" customWidth="1"/>
    <col min="25" max="25" width="9" style="416"/>
  </cols>
  <sheetData>
    <row r="2" ht="26.25" spans="6:24">
      <c r="F2" s="464" t="s">
        <v>195</v>
      </c>
      <c r="G2" s="567"/>
      <c r="H2" s="567"/>
      <c r="I2" s="567"/>
      <c r="J2" s="567"/>
      <c r="K2" s="581"/>
      <c r="L2" s="464" t="s">
        <v>196</v>
      </c>
      <c r="M2" s="567"/>
      <c r="N2" s="567"/>
      <c r="O2" s="567"/>
      <c r="P2" s="567"/>
      <c r="Q2" s="581"/>
      <c r="R2" s="533" t="s">
        <v>197</v>
      </c>
      <c r="S2" s="464" t="s">
        <v>198</v>
      </c>
      <c r="T2" s="567"/>
      <c r="U2" s="567"/>
      <c r="V2" s="567"/>
      <c r="W2" s="567"/>
      <c r="X2" s="585"/>
    </row>
    <row r="3" s="416" customFormat="1" ht="26.25" spans="2:24">
      <c r="B3" s="514" t="s">
        <v>12</v>
      </c>
      <c r="C3" s="514" t="s">
        <v>13</v>
      </c>
      <c r="D3" s="514" t="s">
        <v>14</v>
      </c>
      <c r="E3" s="515" t="s">
        <v>15</v>
      </c>
      <c r="F3" s="517" t="s">
        <v>16</v>
      </c>
      <c r="G3" s="514" t="s">
        <v>17</v>
      </c>
      <c r="H3" s="514" t="s">
        <v>18</v>
      </c>
      <c r="I3" s="514" t="s">
        <v>19</v>
      </c>
      <c r="J3" s="514" t="s">
        <v>20</v>
      </c>
      <c r="K3" s="582" t="s">
        <v>21</v>
      </c>
      <c r="L3" s="517" t="s">
        <v>16</v>
      </c>
      <c r="M3" s="514" t="s">
        <v>17</v>
      </c>
      <c r="N3" s="514" t="s">
        <v>18</v>
      </c>
      <c r="O3" s="514" t="s">
        <v>19</v>
      </c>
      <c r="P3" s="514" t="s">
        <v>20</v>
      </c>
      <c r="Q3" s="582" t="s">
        <v>21</v>
      </c>
      <c r="R3" s="534"/>
      <c r="S3" s="517" t="s">
        <v>16</v>
      </c>
      <c r="T3" s="514" t="s">
        <v>17</v>
      </c>
      <c r="U3" s="514" t="s">
        <v>18</v>
      </c>
      <c r="V3" s="514" t="s">
        <v>19</v>
      </c>
      <c r="W3" s="514" t="s">
        <v>20</v>
      </c>
      <c r="X3" s="582" t="s">
        <v>21</v>
      </c>
    </row>
    <row r="4" s="416" customFormat="1" ht="99.95" customHeight="1" spans="2:24">
      <c r="B4" s="518" t="s">
        <v>200</v>
      </c>
      <c r="C4" s="525"/>
      <c r="D4" s="568" t="s">
        <v>201</v>
      </c>
      <c r="E4" s="569" t="s">
        <v>202</v>
      </c>
      <c r="F4" s="570">
        <f>'在庫情報（居家服）'!BN4</f>
        <v>0</v>
      </c>
      <c r="G4" s="520">
        <f>'在庫情報（居家服）'!BO4</f>
        <v>0</v>
      </c>
      <c r="H4" s="520">
        <f>'在庫情報（居家服）'!BP4</f>
        <v>0</v>
      </c>
      <c r="I4" s="520">
        <f>'在庫情報（居家服）'!BQ4</f>
        <v>0</v>
      </c>
      <c r="J4" s="520">
        <f>'在庫情報（居家服）'!BR4</f>
        <v>0</v>
      </c>
      <c r="K4" s="583">
        <f>'在庫情報（居家服）'!BS4</f>
        <v>0</v>
      </c>
      <c r="L4" s="570">
        <v>36</v>
      </c>
      <c r="M4" s="520">
        <v>36</v>
      </c>
      <c r="N4" s="520">
        <v>36</v>
      </c>
      <c r="O4" s="520">
        <v>36</v>
      </c>
      <c r="P4" s="520">
        <v>36</v>
      </c>
      <c r="Q4" s="583"/>
      <c r="R4" s="586">
        <f t="shared" ref="R4:R11" si="0">L4*F4+M4*G4+N4*H4+O4*I4+P4*J4</f>
        <v>0</v>
      </c>
      <c r="S4" s="587" t="s">
        <v>203</v>
      </c>
      <c r="T4" s="588" t="s">
        <v>204</v>
      </c>
      <c r="U4" s="588" t="s">
        <v>205</v>
      </c>
      <c r="V4" s="588" t="s">
        <v>206</v>
      </c>
      <c r="W4" s="588" t="s">
        <v>207</v>
      </c>
      <c r="X4" s="589"/>
    </row>
    <row r="5" s="416" customFormat="1" ht="99.95" customHeight="1" spans="2:24">
      <c r="B5" s="425"/>
      <c r="C5" s="525"/>
      <c r="D5" s="571" t="s">
        <v>208</v>
      </c>
      <c r="E5" s="569" t="s">
        <v>209</v>
      </c>
      <c r="F5" s="570">
        <f>'在庫情報（居家服）'!BN5</f>
        <v>0</v>
      </c>
      <c r="G5" s="520">
        <f>'在庫情報（居家服）'!BO5</f>
        <v>0</v>
      </c>
      <c r="H5" s="520">
        <f>'在庫情報（居家服）'!BP5</f>
        <v>0</v>
      </c>
      <c r="I5" s="520">
        <f>'在庫情報（居家服）'!BQ5</f>
        <v>0</v>
      </c>
      <c r="J5" s="520">
        <f>'在庫情報（居家服）'!BR5</f>
        <v>0</v>
      </c>
      <c r="K5" s="583">
        <f>'在庫情報（居家服）'!BS5</f>
        <v>0</v>
      </c>
      <c r="L5" s="570">
        <v>36</v>
      </c>
      <c r="M5" s="520">
        <v>36</v>
      </c>
      <c r="N5" s="520">
        <v>36</v>
      </c>
      <c r="O5" s="520">
        <v>36</v>
      </c>
      <c r="P5" s="520">
        <v>36</v>
      </c>
      <c r="Q5" s="583"/>
      <c r="R5" s="586">
        <f t="shared" si="0"/>
        <v>0</v>
      </c>
      <c r="S5" s="590" t="s">
        <v>210</v>
      </c>
      <c r="T5" s="588" t="s">
        <v>211</v>
      </c>
      <c r="U5" s="588" t="s">
        <v>212</v>
      </c>
      <c r="V5" s="588" t="s">
        <v>213</v>
      </c>
      <c r="W5" s="588" t="s">
        <v>214</v>
      </c>
      <c r="X5" s="591"/>
    </row>
    <row r="6" s="416" customFormat="1" ht="99.95" customHeight="1" spans="2:24">
      <c r="B6" s="425"/>
      <c r="C6" s="525"/>
      <c r="D6" s="571" t="s">
        <v>215</v>
      </c>
      <c r="E6" s="572" t="s">
        <v>216</v>
      </c>
      <c r="F6" s="570">
        <f>'在庫情報（居家服）'!BN6</f>
        <v>0</v>
      </c>
      <c r="G6" s="520">
        <f>'在庫情報（居家服）'!BO6</f>
        <v>0</v>
      </c>
      <c r="H6" s="520">
        <f>'在庫情報（居家服）'!BP6</f>
        <v>0</v>
      </c>
      <c r="I6" s="520">
        <f>'在庫情報（居家服）'!BQ6</f>
        <v>0</v>
      </c>
      <c r="J6" s="520">
        <f>'在庫情報（居家服）'!BR6</f>
        <v>0</v>
      </c>
      <c r="K6" s="583">
        <f>'在庫情報（居家服）'!BS6</f>
        <v>0</v>
      </c>
      <c r="L6" s="570">
        <v>36</v>
      </c>
      <c r="M6" s="520">
        <v>36</v>
      </c>
      <c r="N6" s="520">
        <v>36</v>
      </c>
      <c r="O6" s="520">
        <v>36</v>
      </c>
      <c r="P6" s="520">
        <v>36</v>
      </c>
      <c r="Q6" s="583"/>
      <c r="R6" s="586">
        <f t="shared" si="0"/>
        <v>0</v>
      </c>
      <c r="S6" s="590" t="s">
        <v>217</v>
      </c>
      <c r="T6" s="588" t="s">
        <v>218</v>
      </c>
      <c r="U6" s="588" t="s">
        <v>219</v>
      </c>
      <c r="V6" s="588" t="s">
        <v>220</v>
      </c>
      <c r="W6" s="588" t="s">
        <v>221</v>
      </c>
      <c r="X6" s="591"/>
    </row>
    <row r="7" s="416" customFormat="1" ht="99.95" customHeight="1" spans="2:24">
      <c r="B7" s="573"/>
      <c r="C7" s="525"/>
      <c r="D7" s="574" t="s">
        <v>222</v>
      </c>
      <c r="E7" s="575" t="s">
        <v>222</v>
      </c>
      <c r="F7" s="570">
        <f>'在庫情報（居家服）'!BN7</f>
        <v>0</v>
      </c>
      <c r="G7" s="520">
        <f>'在庫情報（居家服）'!BO7</f>
        <v>0</v>
      </c>
      <c r="H7" s="520">
        <f>'在庫情報（居家服）'!BP7</f>
        <v>0</v>
      </c>
      <c r="I7" s="520">
        <f>'在庫情報（居家服）'!BQ7</f>
        <v>0</v>
      </c>
      <c r="J7" s="520">
        <f>'在庫情報（居家服）'!BR7</f>
        <v>0</v>
      </c>
      <c r="K7" s="583">
        <f>'在庫情報（居家服）'!BS7</f>
        <v>0</v>
      </c>
      <c r="L7" s="570">
        <v>36</v>
      </c>
      <c r="M7" s="520">
        <v>36</v>
      </c>
      <c r="N7" s="520">
        <v>36</v>
      </c>
      <c r="O7" s="520">
        <v>36</v>
      </c>
      <c r="P7" s="520">
        <v>36</v>
      </c>
      <c r="Q7" s="583"/>
      <c r="R7" s="586">
        <f t="shared" si="0"/>
        <v>0</v>
      </c>
      <c r="S7" s="590" t="s">
        <v>223</v>
      </c>
      <c r="T7" s="588" t="s">
        <v>224</v>
      </c>
      <c r="U7" s="588" t="s">
        <v>225</v>
      </c>
      <c r="V7" s="588" t="s">
        <v>226</v>
      </c>
      <c r="W7" s="588" t="s">
        <v>227</v>
      </c>
      <c r="X7" s="591"/>
    </row>
    <row r="8" s="416" customFormat="1" ht="99.95" customHeight="1" spans="2:24">
      <c r="B8" s="518" t="s">
        <v>228</v>
      </c>
      <c r="C8" s="525"/>
      <c r="D8" s="571" t="s">
        <v>229</v>
      </c>
      <c r="E8" s="569" t="s">
        <v>230</v>
      </c>
      <c r="F8" s="570">
        <f>'在庫情報（居家服）'!BN8</f>
        <v>0</v>
      </c>
      <c r="G8" s="520">
        <f>'在庫情報（居家服）'!BO8</f>
        <v>0</v>
      </c>
      <c r="H8" s="520">
        <f>'在庫情報（居家服）'!BP8</f>
        <v>0</v>
      </c>
      <c r="I8" s="520">
        <f>'在庫情報（居家服）'!BQ8</f>
        <v>0</v>
      </c>
      <c r="J8" s="520">
        <f>'在庫情報（居家服）'!BR8</f>
        <v>0</v>
      </c>
      <c r="K8" s="583">
        <f>'在庫情報（居家服）'!BS8</f>
        <v>0</v>
      </c>
      <c r="L8" s="570">
        <v>48</v>
      </c>
      <c r="M8" s="520">
        <v>48</v>
      </c>
      <c r="N8" s="520">
        <v>48</v>
      </c>
      <c r="O8" s="520">
        <v>48</v>
      </c>
      <c r="P8" s="520">
        <v>48</v>
      </c>
      <c r="Q8" s="583"/>
      <c r="R8" s="586">
        <f t="shared" si="0"/>
        <v>0</v>
      </c>
      <c r="S8" s="590" t="s">
        <v>231</v>
      </c>
      <c r="T8" s="588" t="s">
        <v>232</v>
      </c>
      <c r="U8" s="588" t="s">
        <v>233</v>
      </c>
      <c r="V8" s="588" t="s">
        <v>234</v>
      </c>
      <c r="W8" s="588" t="s">
        <v>235</v>
      </c>
      <c r="X8" s="591"/>
    </row>
    <row r="9" s="416" customFormat="1" ht="99.95" customHeight="1" spans="2:24">
      <c r="B9" s="576"/>
      <c r="C9" s="525"/>
      <c r="D9" s="571" t="s">
        <v>236</v>
      </c>
      <c r="E9" s="569" t="s">
        <v>237</v>
      </c>
      <c r="F9" s="570">
        <f>'在庫情報（居家服）'!BN9</f>
        <v>0</v>
      </c>
      <c r="G9" s="520">
        <f>'在庫情報（居家服）'!BO9</f>
        <v>0</v>
      </c>
      <c r="H9" s="520">
        <f>'在庫情報（居家服）'!BP9</f>
        <v>0</v>
      </c>
      <c r="I9" s="520">
        <f>'在庫情報（居家服）'!BQ9</f>
        <v>0</v>
      </c>
      <c r="J9" s="520">
        <f>'在庫情報（居家服）'!BR9</f>
        <v>0</v>
      </c>
      <c r="K9" s="583">
        <f>'在庫情報（居家服）'!BS9</f>
        <v>0</v>
      </c>
      <c r="L9" s="570">
        <v>48</v>
      </c>
      <c r="M9" s="520">
        <v>48</v>
      </c>
      <c r="N9" s="520">
        <v>48</v>
      </c>
      <c r="O9" s="520">
        <v>48</v>
      </c>
      <c r="P9" s="520">
        <v>48</v>
      </c>
      <c r="Q9" s="583"/>
      <c r="R9" s="586">
        <f t="shared" si="0"/>
        <v>0</v>
      </c>
      <c r="S9" s="590" t="s">
        <v>238</v>
      </c>
      <c r="T9" s="588" t="s">
        <v>239</v>
      </c>
      <c r="U9" s="588" t="s">
        <v>240</v>
      </c>
      <c r="V9" s="588" t="s">
        <v>241</v>
      </c>
      <c r="W9" s="588" t="s">
        <v>242</v>
      </c>
      <c r="X9" s="591"/>
    </row>
    <row r="10" s="416" customFormat="1" ht="99.95" customHeight="1" spans="2:24">
      <c r="B10" s="576"/>
      <c r="C10" s="525"/>
      <c r="D10" s="571" t="s">
        <v>243</v>
      </c>
      <c r="E10" s="569" t="s">
        <v>244</v>
      </c>
      <c r="F10" s="570">
        <f>'在庫情報（居家服）'!BN10</f>
        <v>0</v>
      </c>
      <c r="G10" s="520">
        <f>'在庫情報（居家服）'!BO10</f>
        <v>0</v>
      </c>
      <c r="H10" s="520">
        <f>'在庫情報（居家服）'!BP10</f>
        <v>0</v>
      </c>
      <c r="I10" s="520">
        <f>'在庫情報（居家服）'!BQ10</f>
        <v>0</v>
      </c>
      <c r="J10" s="520">
        <f>'在庫情報（居家服）'!BR10</f>
        <v>0</v>
      </c>
      <c r="K10" s="583">
        <f>'在庫情報（居家服）'!BS10</f>
        <v>0</v>
      </c>
      <c r="L10" s="570">
        <v>48</v>
      </c>
      <c r="M10" s="520">
        <v>48</v>
      </c>
      <c r="N10" s="520">
        <v>48</v>
      </c>
      <c r="O10" s="520">
        <v>48</v>
      </c>
      <c r="P10" s="520">
        <v>48</v>
      </c>
      <c r="Q10" s="583"/>
      <c r="R10" s="586">
        <f t="shared" si="0"/>
        <v>0</v>
      </c>
      <c r="S10" s="590" t="s">
        <v>245</v>
      </c>
      <c r="T10" s="588" t="s">
        <v>246</v>
      </c>
      <c r="U10" s="588" t="s">
        <v>247</v>
      </c>
      <c r="V10" s="588" t="s">
        <v>248</v>
      </c>
      <c r="W10" s="588" t="s">
        <v>249</v>
      </c>
      <c r="X10" s="591"/>
    </row>
    <row r="11" s="416" customFormat="1" ht="99.95" customHeight="1" spans="2:24">
      <c r="B11" s="577"/>
      <c r="C11" s="525"/>
      <c r="D11" s="571" t="s">
        <v>250</v>
      </c>
      <c r="E11" s="578" t="s">
        <v>251</v>
      </c>
      <c r="F11" s="579">
        <f>'在庫情報（居家服）'!BN11</f>
        <v>0</v>
      </c>
      <c r="G11" s="580">
        <f>'在庫情報（居家服）'!BO11</f>
        <v>0</v>
      </c>
      <c r="H11" s="580">
        <f>'在庫情報（居家服）'!BP11</f>
        <v>0</v>
      </c>
      <c r="I11" s="580">
        <f>'在庫情報（居家服）'!BQ11</f>
        <v>0</v>
      </c>
      <c r="J11" s="580">
        <f>'在庫情報（居家服）'!BR11</f>
        <v>0</v>
      </c>
      <c r="K11" s="584">
        <f>'在庫情報（居家服）'!BS11</f>
        <v>0</v>
      </c>
      <c r="L11" s="579">
        <v>48</v>
      </c>
      <c r="M11" s="580">
        <v>48</v>
      </c>
      <c r="N11" s="580">
        <v>48</v>
      </c>
      <c r="O11" s="580">
        <v>48</v>
      </c>
      <c r="P11" s="580">
        <v>48</v>
      </c>
      <c r="Q11" s="584"/>
      <c r="R11" s="592">
        <f t="shared" si="0"/>
        <v>0</v>
      </c>
      <c r="S11" s="593" t="s">
        <v>252</v>
      </c>
      <c r="T11" s="594" t="s">
        <v>253</v>
      </c>
      <c r="U11" s="594" t="s">
        <v>254</v>
      </c>
      <c r="V11" s="594" t="s">
        <v>255</v>
      </c>
      <c r="W11" s="594" t="s">
        <v>256</v>
      </c>
      <c r="X11" s="595"/>
    </row>
    <row r="12" s="416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96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I4" sqref="I4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5" width="20.625" style="416" customWidth="1"/>
    <col min="6" max="6" width="20.625" style="416" hidden="1" customWidth="1"/>
    <col min="7" max="8" width="25" style="416" customWidth="1"/>
    <col min="9" max="9" width="22.875" style="416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489"/>
    </row>
    <row r="3" ht="60" customHeight="1" spans="3:18">
      <c r="C3" s="464" t="s">
        <v>13</v>
      </c>
      <c r="D3" s="464" t="s">
        <v>257</v>
      </c>
      <c r="E3" s="464" t="s">
        <v>257</v>
      </c>
      <c r="F3" s="464" t="s">
        <v>198</v>
      </c>
      <c r="G3" s="464" t="s">
        <v>1</v>
      </c>
      <c r="H3" s="467" t="s">
        <v>2</v>
      </c>
      <c r="I3" s="468" t="s">
        <v>3</v>
      </c>
      <c r="J3" s="469" t="s">
        <v>4</v>
      </c>
      <c r="K3" s="469" t="s">
        <v>5</v>
      </c>
      <c r="L3" s="469" t="s">
        <v>6</v>
      </c>
      <c r="M3" s="469" t="s">
        <v>7</v>
      </c>
      <c r="N3" s="469" t="s">
        <v>8</v>
      </c>
      <c r="O3" s="464" t="s">
        <v>9</v>
      </c>
      <c r="P3" s="464" t="s">
        <v>0</v>
      </c>
      <c r="Q3" s="464" t="s">
        <v>10</v>
      </c>
      <c r="R3" s="490" t="s">
        <v>11</v>
      </c>
    </row>
    <row r="4" s="512" customFormat="1" ht="99.95" customHeight="1" spans="2:19">
      <c r="B4" s="419" t="s">
        <v>258</v>
      </c>
      <c r="C4" s="539"/>
      <c r="D4" s="422" t="s">
        <v>259</v>
      </c>
      <c r="E4" s="422" t="s">
        <v>260</v>
      </c>
      <c r="F4" s="423" t="s">
        <v>261</v>
      </c>
      <c r="G4" s="470"/>
      <c r="H4" s="471"/>
      <c r="I4" s="471"/>
      <c r="J4" s="470"/>
      <c r="K4" s="470"/>
      <c r="L4" s="472"/>
      <c r="M4" s="472"/>
      <c r="N4" s="472"/>
      <c r="O4" s="491">
        <f>IF($A$1="补货",G4+H4+I4,G4)</f>
        <v>0</v>
      </c>
      <c r="P4" s="471"/>
      <c r="Q4" s="491">
        <f t="shared" ref="Q4:Q14" si="0">O4+P4</f>
        <v>0</v>
      </c>
      <c r="R4" s="492" t="str">
        <f t="shared" ref="R4:R14" si="1">IF(N4&lt;&gt;0,Q4/N4*7,"-")</f>
        <v>-</v>
      </c>
      <c r="S4"/>
    </row>
    <row r="5" ht="99.95" customHeight="1" spans="2:18">
      <c r="B5" s="540"/>
      <c r="C5" s="541"/>
      <c r="D5" s="542" t="s">
        <v>262</v>
      </c>
      <c r="E5" s="542" t="s">
        <v>263</v>
      </c>
      <c r="F5" s="543" t="s">
        <v>264</v>
      </c>
      <c r="G5" s="544"/>
      <c r="H5" s="506"/>
      <c r="I5" s="506"/>
      <c r="J5" s="544"/>
      <c r="K5" s="544"/>
      <c r="L5" s="485"/>
      <c r="M5" s="485"/>
      <c r="N5" s="485"/>
      <c r="O5" s="505">
        <f>IF($A$1="补货",G5+H5+I5,G5)</f>
        <v>0</v>
      </c>
      <c r="P5" s="506"/>
      <c r="Q5" s="507">
        <f t="shared" si="0"/>
        <v>0</v>
      </c>
      <c r="R5" s="508" t="str">
        <f t="shared" si="1"/>
        <v>-</v>
      </c>
    </row>
    <row r="6" ht="99.95" customHeight="1" spans="2:18">
      <c r="B6" s="517" t="s">
        <v>265</v>
      </c>
      <c r="C6" s="527"/>
      <c r="D6" s="432" t="s">
        <v>266</v>
      </c>
      <c r="E6" s="432" t="s">
        <v>267</v>
      </c>
      <c r="F6" s="545" t="s">
        <v>268</v>
      </c>
      <c r="G6" s="546"/>
      <c r="H6" s="547"/>
      <c r="I6" s="547"/>
      <c r="J6" s="546"/>
      <c r="K6" s="546"/>
      <c r="L6" s="559"/>
      <c r="M6" s="559"/>
      <c r="N6" s="559"/>
      <c r="O6" s="560">
        <f>IF($A$1="补货",G6+H6+I6,G6)</f>
        <v>0</v>
      </c>
      <c r="P6" s="547"/>
      <c r="Q6" s="563">
        <f t="shared" si="0"/>
        <v>0</v>
      </c>
      <c r="R6" s="564" t="str">
        <f t="shared" si="1"/>
        <v>-</v>
      </c>
    </row>
    <row r="7" ht="99.95" customHeight="1" spans="2:18">
      <c r="B7" s="548" t="s">
        <v>269</v>
      </c>
      <c r="C7" s="549"/>
      <c r="D7" s="433" t="s">
        <v>270</v>
      </c>
      <c r="E7" s="433" t="s">
        <v>153</v>
      </c>
      <c r="F7" s="434" t="s">
        <v>271</v>
      </c>
      <c r="G7" s="479"/>
      <c r="H7" s="480"/>
      <c r="I7" s="480"/>
      <c r="J7" s="479"/>
      <c r="K7" s="479"/>
      <c r="L7" s="481"/>
      <c r="M7" s="481"/>
      <c r="N7" s="481"/>
      <c r="O7" s="499">
        <f>IF($A$1="补货",G7+H7+I7,G7)</f>
        <v>0</v>
      </c>
      <c r="P7" s="480"/>
      <c r="Q7" s="500">
        <f t="shared" si="0"/>
        <v>0</v>
      </c>
      <c r="R7" s="501" t="str">
        <f t="shared" si="1"/>
        <v>-</v>
      </c>
    </row>
    <row r="8" ht="99.95" customHeight="1" spans="2:18">
      <c r="B8" s="540"/>
      <c r="C8" s="550"/>
      <c r="D8" s="427" t="s">
        <v>262</v>
      </c>
      <c r="E8" s="427" t="s">
        <v>24</v>
      </c>
      <c r="F8" s="428" t="s">
        <v>272</v>
      </c>
      <c r="G8" s="473"/>
      <c r="H8" s="474"/>
      <c r="I8" s="474"/>
      <c r="J8" s="473"/>
      <c r="K8" s="473"/>
      <c r="L8" s="475"/>
      <c r="M8" s="475"/>
      <c r="N8" s="475"/>
      <c r="O8" s="493">
        <f>IF($A$1="补货",G8+H8+I8,G8)</f>
        <v>0</v>
      </c>
      <c r="P8" s="474"/>
      <c r="Q8" s="494">
        <f t="shared" si="0"/>
        <v>0</v>
      </c>
      <c r="R8" s="495" t="str">
        <f t="shared" si="1"/>
        <v>-</v>
      </c>
    </row>
    <row r="9" ht="99.95" customHeight="1" spans="2:18">
      <c r="B9" s="540"/>
      <c r="C9" s="550"/>
      <c r="D9" s="427" t="s">
        <v>273</v>
      </c>
      <c r="E9" s="427" t="s">
        <v>130</v>
      </c>
      <c r="F9" s="428" t="s">
        <v>274</v>
      </c>
      <c r="G9" s="473"/>
      <c r="H9" s="474"/>
      <c r="I9" s="474"/>
      <c r="J9" s="473"/>
      <c r="K9" s="473"/>
      <c r="L9" s="475"/>
      <c r="M9" s="475"/>
      <c r="N9" s="475"/>
      <c r="O9" s="493">
        <f>IF($A$1="补货",G9+H9+I9,G9)</f>
        <v>0</v>
      </c>
      <c r="P9" s="474"/>
      <c r="Q9" s="494">
        <f t="shared" si="0"/>
        <v>0</v>
      </c>
      <c r="R9" s="495" t="str">
        <f t="shared" si="1"/>
        <v>-</v>
      </c>
    </row>
    <row r="10" ht="99.95" customHeight="1" spans="2:18">
      <c r="B10" s="540"/>
      <c r="C10" s="541"/>
      <c r="D10" s="542" t="s">
        <v>259</v>
      </c>
      <c r="E10" s="542" t="s">
        <v>31</v>
      </c>
      <c r="F10" s="543" t="s">
        <v>275</v>
      </c>
      <c r="G10" s="544"/>
      <c r="H10" s="506"/>
      <c r="I10" s="506"/>
      <c r="J10" s="544"/>
      <c r="K10" s="544"/>
      <c r="L10" s="485"/>
      <c r="M10" s="485"/>
      <c r="N10" s="485"/>
      <c r="O10" s="505">
        <f>IF($A$1="补货",G10+H10+I10,G10)</f>
        <v>0</v>
      </c>
      <c r="P10" s="506"/>
      <c r="Q10" s="507">
        <f t="shared" si="0"/>
        <v>0</v>
      </c>
      <c r="R10" s="508" t="str">
        <f t="shared" si="1"/>
        <v>-</v>
      </c>
    </row>
    <row r="11" ht="99.95" customHeight="1" spans="2:18">
      <c r="B11" s="548" t="s">
        <v>276</v>
      </c>
      <c r="C11" s="431"/>
      <c r="D11" s="432" t="s">
        <v>277</v>
      </c>
      <c r="E11" s="432" t="s">
        <v>38</v>
      </c>
      <c r="F11" s="551" t="s">
        <v>278</v>
      </c>
      <c r="G11" s="552"/>
      <c r="H11" s="553"/>
      <c r="I11" s="553"/>
      <c r="J11" s="552"/>
      <c r="K11" s="552"/>
      <c r="L11" s="561"/>
      <c r="M11" s="561"/>
      <c r="N11" s="561"/>
      <c r="O11" s="562">
        <f>IF($A$1="补货",G11+H11+I11,G11)</f>
        <v>0</v>
      </c>
      <c r="P11" s="553"/>
      <c r="Q11" s="565">
        <f t="shared" si="0"/>
        <v>0</v>
      </c>
      <c r="R11" s="566" t="str">
        <f t="shared" si="1"/>
        <v>-</v>
      </c>
    </row>
    <row r="12" ht="99.95" customHeight="1" spans="2:18">
      <c r="B12" s="554"/>
      <c r="C12" s="541"/>
      <c r="D12" s="542" t="s">
        <v>279</v>
      </c>
      <c r="E12" s="555" t="s">
        <v>280</v>
      </c>
      <c r="F12" s="543" t="s">
        <v>281</v>
      </c>
      <c r="G12" s="544"/>
      <c r="H12" s="506"/>
      <c r="I12" s="506"/>
      <c r="J12" s="544"/>
      <c r="K12" s="544"/>
      <c r="L12" s="485"/>
      <c r="M12" s="485"/>
      <c r="N12" s="485"/>
      <c r="O12" s="505">
        <f>IF($A$1="补货",G12+H12+I12,G12)</f>
        <v>0</v>
      </c>
      <c r="P12" s="506"/>
      <c r="Q12" s="507">
        <f t="shared" ref="Q12" si="2">O12+P12</f>
        <v>0</v>
      </c>
      <c r="R12" s="508" t="str">
        <f t="shared" si="1"/>
        <v>-</v>
      </c>
    </row>
    <row r="13" ht="60" customHeight="1" spans="2:18">
      <c r="B13" s="548" t="s">
        <v>282</v>
      </c>
      <c r="C13" s="529"/>
      <c r="D13" s="433" t="s">
        <v>283</v>
      </c>
      <c r="E13" s="556" t="s">
        <v>284</v>
      </c>
      <c r="F13" s="434" t="s">
        <v>285</v>
      </c>
      <c r="G13" s="479"/>
      <c r="H13" s="480"/>
      <c r="I13" s="480"/>
      <c r="J13" s="479"/>
      <c r="K13" s="479"/>
      <c r="L13" s="481"/>
      <c r="M13" s="481"/>
      <c r="N13" s="481"/>
      <c r="O13" s="499">
        <f>IF($A$1="补货",G13+H13+I13,G13)</f>
        <v>0</v>
      </c>
      <c r="P13" s="480"/>
      <c r="Q13" s="500">
        <f t="shared" si="0"/>
        <v>0</v>
      </c>
      <c r="R13" s="501" t="str">
        <f t="shared" si="1"/>
        <v>-</v>
      </c>
    </row>
    <row r="14" ht="60" customHeight="1" spans="2:18">
      <c r="B14" s="435"/>
      <c r="C14" s="557"/>
      <c r="D14" s="438" t="s">
        <v>286</v>
      </c>
      <c r="E14" s="558" t="s">
        <v>287</v>
      </c>
      <c r="F14" s="439" t="s">
        <v>288</v>
      </c>
      <c r="G14" s="482"/>
      <c r="H14" s="483"/>
      <c r="I14" s="483"/>
      <c r="J14" s="482"/>
      <c r="K14" s="482"/>
      <c r="L14" s="484"/>
      <c r="M14" s="484"/>
      <c r="N14" s="484"/>
      <c r="O14" s="502">
        <f>IF($A$1="补货",G14+H14+I14,G14)</f>
        <v>0</v>
      </c>
      <c r="P14" s="483"/>
      <c r="Q14" s="503">
        <f t="shared" si="0"/>
        <v>0</v>
      </c>
      <c r="R14" s="504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7" activePane="bottomLeft" state="frozen"/>
      <selection/>
      <selection pane="bottomLeft" activeCell="T19" sqref="T19"/>
    </sheetView>
  </sheetViews>
  <sheetFormatPr defaultColWidth="9" defaultRowHeight="25.5"/>
  <cols>
    <col min="2" max="2" width="10.625" customWidth="1"/>
    <col min="3" max="3" width="35.625" customWidth="1"/>
    <col min="4" max="4" width="10.625" style="416" customWidth="1"/>
    <col min="5" max="5" width="18" style="416" customWidth="1"/>
    <col min="6" max="6" width="20.375" style="416" customWidth="1"/>
    <col min="7" max="7" width="20.75" customWidth="1"/>
    <col min="8" max="8" width="29" style="416" customWidth="1"/>
    <col min="9" max="9" width="25.625" customWidth="1"/>
  </cols>
  <sheetData>
    <row r="2" ht="26.25" spans="6:9">
      <c r="F2" s="513" t="s">
        <v>198</v>
      </c>
      <c r="G2" s="464" t="s">
        <v>195</v>
      </c>
      <c r="H2" s="464" t="s">
        <v>196</v>
      </c>
      <c r="I2" s="533" t="s">
        <v>197</v>
      </c>
    </row>
    <row r="3" s="416" customFormat="1" ht="26.25" spans="2:9">
      <c r="B3" s="514" t="s">
        <v>12</v>
      </c>
      <c r="C3" s="514" t="s">
        <v>13</v>
      </c>
      <c r="D3" s="514" t="s">
        <v>14</v>
      </c>
      <c r="E3" s="515" t="s">
        <v>15</v>
      </c>
      <c r="F3" s="516"/>
      <c r="G3" s="517"/>
      <c r="H3" s="517"/>
      <c r="I3" s="534"/>
    </row>
    <row r="4" s="512" customFormat="1" ht="99.95" customHeight="1" spans="2:10">
      <c r="B4" s="518" t="s">
        <v>258</v>
      </c>
      <c r="C4" s="519"/>
      <c r="D4" s="520" t="s">
        <v>259</v>
      </c>
      <c r="E4" s="521" t="s">
        <v>260</v>
      </c>
      <c r="F4" s="522" t="s">
        <v>261</v>
      </c>
      <c r="G4" s="523">
        <f>'在庫情報（雨伞等）'!P4</f>
        <v>0</v>
      </c>
      <c r="H4" s="524">
        <v>20</v>
      </c>
      <c r="I4" s="535">
        <f t="shared" ref="I4:I14" si="0">H4*G4</f>
        <v>0</v>
      </c>
      <c r="J4" s="536"/>
    </row>
    <row r="5" ht="99.95" customHeight="1" spans="2:10">
      <c r="B5" s="425"/>
      <c r="C5" s="525"/>
      <c r="D5" s="520" t="s">
        <v>262</v>
      </c>
      <c r="E5" s="521" t="s">
        <v>263</v>
      </c>
      <c r="F5" s="526" t="s">
        <v>264</v>
      </c>
      <c r="G5" s="523">
        <f>'在庫情報（雨伞等）'!P5</f>
        <v>0</v>
      </c>
      <c r="H5" s="524">
        <v>20</v>
      </c>
      <c r="I5" s="535">
        <f t="shared" si="0"/>
        <v>0</v>
      </c>
      <c r="J5" s="536"/>
    </row>
    <row r="6" ht="99.95" customHeight="1" spans="2:10">
      <c r="B6" s="514" t="s">
        <v>265</v>
      </c>
      <c r="C6" s="527"/>
      <c r="D6" s="432" t="s">
        <v>266</v>
      </c>
      <c r="E6" s="528" t="s">
        <v>267</v>
      </c>
      <c r="F6" s="522" t="s">
        <v>268</v>
      </c>
      <c r="G6" s="523">
        <f>'在庫情報（雨伞等）'!P6</f>
        <v>0</v>
      </c>
      <c r="H6" s="524">
        <v>24</v>
      </c>
      <c r="I6" s="535">
        <f t="shared" si="0"/>
        <v>0</v>
      </c>
      <c r="J6" s="536"/>
    </row>
    <row r="7" ht="99.95" customHeight="1" spans="2:10">
      <c r="B7" s="529" t="s">
        <v>269</v>
      </c>
      <c r="C7" s="525"/>
      <c r="D7" s="520" t="s">
        <v>270</v>
      </c>
      <c r="E7" s="521" t="s">
        <v>153</v>
      </c>
      <c r="F7" s="526" t="s">
        <v>271</v>
      </c>
      <c r="G7" s="523">
        <f>'在庫情報（雨伞等）'!P7</f>
        <v>0</v>
      </c>
      <c r="H7" s="524">
        <v>23</v>
      </c>
      <c r="I7" s="535">
        <f t="shared" si="0"/>
        <v>0</v>
      </c>
      <c r="J7" s="536"/>
    </row>
    <row r="8" ht="99.95" customHeight="1" spans="2:10">
      <c r="B8" s="425"/>
      <c r="C8" s="525"/>
      <c r="D8" s="520" t="s">
        <v>262</v>
      </c>
      <c r="E8" s="521" t="s">
        <v>24</v>
      </c>
      <c r="F8" s="526" t="s">
        <v>272</v>
      </c>
      <c r="G8" s="523">
        <f>'在庫情報（雨伞等）'!P8</f>
        <v>0</v>
      </c>
      <c r="H8" s="524">
        <v>23</v>
      </c>
      <c r="I8" s="535">
        <f t="shared" si="0"/>
        <v>0</v>
      </c>
      <c r="J8" s="536"/>
    </row>
    <row r="9" ht="99.95" customHeight="1" spans="2:10">
      <c r="B9" s="425"/>
      <c r="C9" s="525"/>
      <c r="D9" s="520" t="s">
        <v>273</v>
      </c>
      <c r="E9" s="521" t="s">
        <v>130</v>
      </c>
      <c r="F9" s="526" t="s">
        <v>274</v>
      </c>
      <c r="G9" s="523">
        <f>'在庫情報（雨伞等）'!P9</f>
        <v>0</v>
      </c>
      <c r="H9" s="524">
        <v>23</v>
      </c>
      <c r="I9" s="535">
        <f t="shared" si="0"/>
        <v>0</v>
      </c>
      <c r="J9" s="536"/>
    </row>
    <row r="10" ht="99.95" customHeight="1" spans="2:10">
      <c r="B10" s="425"/>
      <c r="C10" s="431"/>
      <c r="D10" s="432" t="s">
        <v>259</v>
      </c>
      <c r="E10" s="528" t="s">
        <v>31</v>
      </c>
      <c r="F10" s="522" t="s">
        <v>275</v>
      </c>
      <c r="G10" s="523">
        <f>'在庫情報（雨伞等）'!P10</f>
        <v>0</v>
      </c>
      <c r="H10" s="524">
        <v>23</v>
      </c>
      <c r="I10" s="535">
        <f t="shared" si="0"/>
        <v>0</v>
      </c>
      <c r="J10" s="536"/>
    </row>
    <row r="11" ht="99.95" customHeight="1" spans="2:10">
      <c r="B11" s="529" t="s">
        <v>276</v>
      </c>
      <c r="C11" s="431"/>
      <c r="D11" s="432" t="s">
        <v>277</v>
      </c>
      <c r="E11" s="528" t="s">
        <v>38</v>
      </c>
      <c r="F11" s="522" t="s">
        <v>278</v>
      </c>
      <c r="G11" s="530">
        <f>'在庫情報（雨伞等）'!P11</f>
        <v>0</v>
      </c>
      <c r="H11" s="531">
        <v>24</v>
      </c>
      <c r="I11" s="537">
        <f t="shared" si="0"/>
        <v>0</v>
      </c>
      <c r="J11" s="536"/>
    </row>
    <row r="12" ht="99.95" customHeight="1" spans="2:10">
      <c r="B12" s="532"/>
      <c r="C12" s="431"/>
      <c r="D12" s="432" t="s">
        <v>279</v>
      </c>
      <c r="E12" s="528" t="s">
        <v>280</v>
      </c>
      <c r="F12" s="522" t="s">
        <v>281</v>
      </c>
      <c r="G12" s="530">
        <f>'在庫情報（雨伞等）'!P12</f>
        <v>0</v>
      </c>
      <c r="H12" s="531">
        <v>25</v>
      </c>
      <c r="I12" s="537">
        <f t="shared" ref="I12" si="1">H12*G12</f>
        <v>0</v>
      </c>
      <c r="J12" s="536"/>
    </row>
    <row r="13" ht="99.95" customHeight="1" spans="2:10">
      <c r="B13" s="529" t="s">
        <v>282</v>
      </c>
      <c r="C13" s="529"/>
      <c r="D13" s="520" t="s">
        <v>283</v>
      </c>
      <c r="E13" s="521" t="s">
        <v>284</v>
      </c>
      <c r="F13" s="522" t="s">
        <v>285</v>
      </c>
      <c r="G13" s="530">
        <f>'在庫情報（雨伞等）'!P13</f>
        <v>0</v>
      </c>
      <c r="H13" s="531">
        <v>29.5</v>
      </c>
      <c r="I13" s="537">
        <f t="shared" si="0"/>
        <v>0</v>
      </c>
      <c r="J13" s="536"/>
    </row>
    <row r="14" ht="99.95" customHeight="1" spans="2:10">
      <c r="B14" s="532"/>
      <c r="C14" s="532"/>
      <c r="D14" s="520" t="s">
        <v>286</v>
      </c>
      <c r="E14" s="521" t="s">
        <v>287</v>
      </c>
      <c r="F14" s="526" t="s">
        <v>288</v>
      </c>
      <c r="G14" s="523">
        <f>'在庫情報（雨伞等）'!P14</f>
        <v>0</v>
      </c>
      <c r="H14" s="524">
        <v>29.5</v>
      </c>
      <c r="I14" s="535">
        <f t="shared" si="0"/>
        <v>0</v>
      </c>
      <c r="J14" s="536"/>
    </row>
    <row r="15" ht="115.5" customHeight="1" spans="9:9">
      <c r="I15" s="538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108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5" sqref="K5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489"/>
    </row>
    <row r="2" ht="60" customHeight="1" spans="3:20">
      <c r="C2" s="464" t="s">
        <v>13</v>
      </c>
      <c r="D2" s="464" t="s">
        <v>257</v>
      </c>
      <c r="E2" s="464" t="s">
        <v>257</v>
      </c>
      <c r="F2" s="464" t="s">
        <v>289</v>
      </c>
      <c r="G2" s="464" t="s">
        <v>290</v>
      </c>
      <c r="H2" s="464" t="s">
        <v>198</v>
      </c>
      <c r="I2" s="464" t="s">
        <v>1</v>
      </c>
      <c r="J2" s="467" t="s">
        <v>2</v>
      </c>
      <c r="K2" s="468" t="s">
        <v>3</v>
      </c>
      <c r="L2" s="469" t="s">
        <v>4</v>
      </c>
      <c r="M2" s="469" t="s">
        <v>5</v>
      </c>
      <c r="N2" s="469" t="s">
        <v>6</v>
      </c>
      <c r="O2" s="469" t="s">
        <v>7</v>
      </c>
      <c r="P2" s="469" t="s">
        <v>8</v>
      </c>
      <c r="Q2" s="464" t="s">
        <v>9</v>
      </c>
      <c r="R2" s="464" t="s">
        <v>0</v>
      </c>
      <c r="S2" s="464" t="s">
        <v>10</v>
      </c>
      <c r="T2" s="490" t="s">
        <v>11</v>
      </c>
    </row>
    <row r="3" spans="2:20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70"/>
      <c r="J3" s="471"/>
      <c r="K3" s="471"/>
      <c r="L3" s="470"/>
      <c r="M3" s="470"/>
      <c r="N3" s="472"/>
      <c r="O3" s="472"/>
      <c r="P3" s="472"/>
      <c r="Q3" s="491">
        <f>IF($A$1="补货",I3+J3+K3,I3)</f>
        <v>0</v>
      </c>
      <c r="R3" s="471"/>
      <c r="S3" s="491">
        <f t="shared" ref="S3:S62" si="0">Q3+R3</f>
        <v>0</v>
      </c>
      <c r="T3" s="492" t="str">
        <f t="shared" ref="T3:T62" si="1">IF(P3&lt;&gt;0,S3/P3*7,"-")</f>
        <v>-</v>
      </c>
    </row>
    <row r="4" spans="2:20">
      <c r="B4" s="424"/>
      <c r="C4" s="425"/>
      <c r="D4" s="426"/>
      <c r="E4" s="426"/>
      <c r="F4" s="427">
        <v>24</v>
      </c>
      <c r="G4" s="427" t="s">
        <v>293</v>
      </c>
      <c r="H4" s="428"/>
      <c r="I4" s="473"/>
      <c r="J4" s="474"/>
      <c r="K4" s="474"/>
      <c r="L4" s="473"/>
      <c r="M4" s="473"/>
      <c r="N4" s="475"/>
      <c r="O4" s="475"/>
      <c r="P4" s="475"/>
      <c r="Q4" s="493">
        <f>IF($A$1="补货",I4+J4+K4,I4)</f>
        <v>0</v>
      </c>
      <c r="R4" s="474"/>
      <c r="S4" s="494">
        <f t="shared" si="0"/>
        <v>0</v>
      </c>
      <c r="T4" s="495" t="str">
        <f t="shared" si="1"/>
        <v>-</v>
      </c>
    </row>
    <row r="5" spans="2:20">
      <c r="B5" s="424"/>
      <c r="C5" s="425"/>
      <c r="D5" s="426"/>
      <c r="E5" s="426"/>
      <c r="F5" s="427">
        <v>26</v>
      </c>
      <c r="G5" s="427" t="s">
        <v>294</v>
      </c>
      <c r="H5" s="428"/>
      <c r="I5" s="473"/>
      <c r="J5" s="474"/>
      <c r="K5" s="474"/>
      <c r="L5" s="473"/>
      <c r="M5" s="473"/>
      <c r="N5" s="475"/>
      <c r="O5" s="475"/>
      <c r="P5" s="475"/>
      <c r="Q5" s="493">
        <f>IF($A$1="补货",I5+J5+K5,I5)</f>
        <v>0</v>
      </c>
      <c r="R5" s="474"/>
      <c r="S5" s="494">
        <f t="shared" si="0"/>
        <v>0</v>
      </c>
      <c r="T5" s="495" t="str">
        <f t="shared" si="1"/>
        <v>-</v>
      </c>
    </row>
    <row r="6" spans="2:20">
      <c r="B6" s="424"/>
      <c r="C6" s="425"/>
      <c r="D6" s="426"/>
      <c r="E6" s="426"/>
      <c r="F6" s="427">
        <v>28</v>
      </c>
      <c r="G6" s="427" t="s">
        <v>295</v>
      </c>
      <c r="H6" s="428"/>
      <c r="I6" s="473"/>
      <c r="J6" s="474"/>
      <c r="K6" s="474"/>
      <c r="L6" s="473"/>
      <c r="M6" s="473"/>
      <c r="N6" s="475"/>
      <c r="O6" s="475"/>
      <c r="P6" s="475"/>
      <c r="Q6" s="493">
        <f>IF($A$1="补货",I6+J6+K6,I6)</f>
        <v>0</v>
      </c>
      <c r="R6" s="474"/>
      <c r="S6" s="494">
        <f t="shared" si="0"/>
        <v>0</v>
      </c>
      <c r="T6" s="495" t="str">
        <f t="shared" si="1"/>
        <v>-</v>
      </c>
    </row>
    <row r="7" spans="2:20">
      <c r="B7" s="424"/>
      <c r="C7" s="425"/>
      <c r="D7" s="426"/>
      <c r="E7" s="426"/>
      <c r="F7" s="427">
        <v>29</v>
      </c>
      <c r="G7" s="427" t="s">
        <v>296</v>
      </c>
      <c r="H7" s="428"/>
      <c r="I7" s="473"/>
      <c r="J7" s="474"/>
      <c r="K7" s="474"/>
      <c r="L7" s="473"/>
      <c r="M7" s="473"/>
      <c r="N7" s="475"/>
      <c r="O7" s="475"/>
      <c r="P7" s="475"/>
      <c r="Q7" s="493">
        <f>IF($A$1="补货",I7+J7+K7,I7)</f>
        <v>0</v>
      </c>
      <c r="R7" s="474"/>
      <c r="S7" s="494">
        <f t="shared" si="0"/>
        <v>0</v>
      </c>
      <c r="T7" s="495" t="str">
        <f t="shared" si="1"/>
        <v>-</v>
      </c>
    </row>
    <row r="8" spans="2:20">
      <c r="B8" s="424"/>
      <c r="C8" s="425"/>
      <c r="D8" s="426"/>
      <c r="E8" s="426"/>
      <c r="F8" s="427">
        <v>31</v>
      </c>
      <c r="G8" s="427" t="s">
        <v>297</v>
      </c>
      <c r="H8" s="428"/>
      <c r="I8" s="473"/>
      <c r="J8" s="474"/>
      <c r="K8" s="474"/>
      <c r="L8" s="473"/>
      <c r="M8" s="473"/>
      <c r="N8" s="475"/>
      <c r="O8" s="475"/>
      <c r="P8" s="475"/>
      <c r="Q8" s="493">
        <f>IF($A$1="补货",I8+J8+K8,I8)</f>
        <v>0</v>
      </c>
      <c r="R8" s="474"/>
      <c r="S8" s="494">
        <f t="shared" si="0"/>
        <v>0</v>
      </c>
      <c r="T8" s="495" t="str">
        <f t="shared" si="1"/>
        <v>-</v>
      </c>
    </row>
    <row r="9" spans="2:20">
      <c r="B9" s="424"/>
      <c r="C9" s="425"/>
      <c r="D9" s="426"/>
      <c r="E9" s="426"/>
      <c r="F9" s="429">
        <v>32</v>
      </c>
      <c r="G9" s="429" t="s">
        <v>298</v>
      </c>
      <c r="H9" s="430"/>
      <c r="I9" s="476"/>
      <c r="J9" s="477"/>
      <c r="K9" s="477"/>
      <c r="L9" s="476"/>
      <c r="M9" s="476"/>
      <c r="N9" s="478"/>
      <c r="O9" s="478"/>
      <c r="P9" s="478"/>
      <c r="Q9" s="496">
        <f>IF($A$1="补货",I9+J9+K9,I9)</f>
        <v>0</v>
      </c>
      <c r="R9" s="477"/>
      <c r="S9" s="497">
        <f t="shared" si="0"/>
        <v>0</v>
      </c>
      <c r="T9" s="498" t="str">
        <f t="shared" si="1"/>
        <v>-</v>
      </c>
    </row>
    <row r="10" spans="2:20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79"/>
      <c r="J10" s="480"/>
      <c r="K10" s="480"/>
      <c r="L10" s="479"/>
      <c r="M10" s="479"/>
      <c r="N10" s="481"/>
      <c r="O10" s="481"/>
      <c r="P10" s="481"/>
      <c r="Q10" s="499">
        <f>IF($A$1="补货",I10+J10+K10,I10)</f>
        <v>0</v>
      </c>
      <c r="R10" s="480"/>
      <c r="S10" s="500">
        <f t="shared" si="0"/>
        <v>0</v>
      </c>
      <c r="T10" s="501" t="str">
        <f t="shared" si="1"/>
        <v>-</v>
      </c>
    </row>
    <row r="11" spans="2:20">
      <c r="B11" s="424"/>
      <c r="C11" s="425"/>
      <c r="D11" s="426"/>
      <c r="E11" s="426"/>
      <c r="F11" s="427">
        <v>24</v>
      </c>
      <c r="G11" s="427" t="s">
        <v>293</v>
      </c>
      <c r="H11" s="428"/>
      <c r="I11" s="473"/>
      <c r="J11" s="474"/>
      <c r="K11" s="474"/>
      <c r="L11" s="473"/>
      <c r="M11" s="473"/>
      <c r="N11" s="475"/>
      <c r="O11" s="475"/>
      <c r="P11" s="475"/>
      <c r="Q11" s="493">
        <f>IF($A$1="补货",I11+J11+K11,I11)</f>
        <v>0</v>
      </c>
      <c r="R11" s="474"/>
      <c r="S11" s="494">
        <f t="shared" si="0"/>
        <v>0</v>
      </c>
      <c r="T11" s="495" t="str">
        <f t="shared" si="1"/>
        <v>-</v>
      </c>
    </row>
    <row r="12" spans="2:20">
      <c r="B12" s="424"/>
      <c r="C12" s="425"/>
      <c r="D12" s="426"/>
      <c r="E12" s="426"/>
      <c r="F12" s="427">
        <v>26</v>
      </c>
      <c r="G12" s="427" t="s">
        <v>294</v>
      </c>
      <c r="H12" s="428"/>
      <c r="I12" s="473"/>
      <c r="J12" s="474"/>
      <c r="K12" s="474"/>
      <c r="L12" s="473"/>
      <c r="M12" s="473"/>
      <c r="N12" s="475"/>
      <c r="O12" s="475"/>
      <c r="P12" s="475"/>
      <c r="Q12" s="493">
        <f>IF($A$1="补货",I12+J12+K12,I12)</f>
        <v>0</v>
      </c>
      <c r="R12" s="474"/>
      <c r="S12" s="494">
        <f t="shared" si="0"/>
        <v>0</v>
      </c>
      <c r="T12" s="495" t="str">
        <f t="shared" si="1"/>
        <v>-</v>
      </c>
    </row>
    <row r="13" spans="2:20">
      <c r="B13" s="424"/>
      <c r="C13" s="425"/>
      <c r="D13" s="426"/>
      <c r="E13" s="426"/>
      <c r="F13" s="427">
        <v>28</v>
      </c>
      <c r="G13" s="427" t="s">
        <v>295</v>
      </c>
      <c r="H13" s="428"/>
      <c r="I13" s="473"/>
      <c r="J13" s="474"/>
      <c r="K13" s="474"/>
      <c r="L13" s="473"/>
      <c r="M13" s="473"/>
      <c r="N13" s="475"/>
      <c r="O13" s="475"/>
      <c r="P13" s="475"/>
      <c r="Q13" s="493">
        <f>IF($A$1="补货",I13+J13+K13,I13)</f>
        <v>0</v>
      </c>
      <c r="R13" s="474"/>
      <c r="S13" s="494">
        <f t="shared" si="0"/>
        <v>0</v>
      </c>
      <c r="T13" s="495" t="str">
        <f t="shared" si="1"/>
        <v>-</v>
      </c>
    </row>
    <row r="14" spans="2:20">
      <c r="B14" s="424"/>
      <c r="C14" s="425"/>
      <c r="D14" s="426"/>
      <c r="E14" s="426"/>
      <c r="F14" s="427">
        <v>29</v>
      </c>
      <c r="G14" s="427" t="s">
        <v>296</v>
      </c>
      <c r="H14" s="428"/>
      <c r="I14" s="473"/>
      <c r="J14" s="474"/>
      <c r="K14" s="474"/>
      <c r="L14" s="473"/>
      <c r="M14" s="473"/>
      <c r="N14" s="475"/>
      <c r="O14" s="475"/>
      <c r="P14" s="475"/>
      <c r="Q14" s="493">
        <f>IF($A$1="补货",I14+J14+K14,I14)</f>
        <v>0</v>
      </c>
      <c r="R14" s="474"/>
      <c r="S14" s="494">
        <f t="shared" si="0"/>
        <v>0</v>
      </c>
      <c r="T14" s="495" t="str">
        <f t="shared" si="1"/>
        <v>-</v>
      </c>
    </row>
    <row r="15" spans="2:20">
      <c r="B15" s="424"/>
      <c r="C15" s="425"/>
      <c r="D15" s="426"/>
      <c r="E15" s="426"/>
      <c r="F15" s="427">
        <v>31</v>
      </c>
      <c r="G15" s="427" t="s">
        <v>297</v>
      </c>
      <c r="H15" s="428"/>
      <c r="I15" s="473"/>
      <c r="J15" s="474"/>
      <c r="K15" s="474"/>
      <c r="L15" s="473"/>
      <c r="M15" s="473"/>
      <c r="N15" s="475"/>
      <c r="O15" s="475"/>
      <c r="P15" s="475"/>
      <c r="Q15" s="493">
        <f>IF($A$1="补货",I15+J15+K15,I15)</f>
        <v>0</v>
      </c>
      <c r="R15" s="474"/>
      <c r="S15" s="494">
        <f t="shared" si="0"/>
        <v>0</v>
      </c>
      <c r="T15" s="495" t="str">
        <f t="shared" si="1"/>
        <v>-</v>
      </c>
    </row>
    <row r="16" spans="2:20">
      <c r="B16" s="424"/>
      <c r="C16" s="425"/>
      <c r="D16" s="426"/>
      <c r="E16" s="426"/>
      <c r="F16" s="429">
        <v>32</v>
      </c>
      <c r="G16" s="429" t="s">
        <v>298</v>
      </c>
      <c r="H16" s="430"/>
      <c r="I16" s="476"/>
      <c r="J16" s="477"/>
      <c r="K16" s="477"/>
      <c r="L16" s="476"/>
      <c r="M16" s="476"/>
      <c r="N16" s="478"/>
      <c r="O16" s="478"/>
      <c r="P16" s="478"/>
      <c r="Q16" s="496">
        <f>IF($A$1="补货",I16+J16+K16,I16)</f>
        <v>0</v>
      </c>
      <c r="R16" s="477"/>
      <c r="S16" s="497">
        <f t="shared" si="0"/>
        <v>0</v>
      </c>
      <c r="T16" s="498" t="str">
        <f t="shared" si="1"/>
        <v>-</v>
      </c>
    </row>
    <row r="17" spans="2:20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79"/>
      <c r="J17" s="480"/>
      <c r="K17" s="480"/>
      <c r="L17" s="479"/>
      <c r="M17" s="479"/>
      <c r="N17" s="481"/>
      <c r="O17" s="481"/>
      <c r="P17" s="481"/>
      <c r="Q17" s="499">
        <f>IF($A$1="补货",I17+J17+K17,I17)</f>
        <v>0</v>
      </c>
      <c r="R17" s="480"/>
      <c r="S17" s="500">
        <f t="shared" si="0"/>
        <v>0</v>
      </c>
      <c r="T17" s="501" t="str">
        <f t="shared" si="1"/>
        <v>-</v>
      </c>
    </row>
    <row r="18" spans="2:20">
      <c r="B18" s="424"/>
      <c r="C18" s="425"/>
      <c r="D18" s="426"/>
      <c r="E18" s="426"/>
      <c r="F18" s="427">
        <v>24</v>
      </c>
      <c r="G18" s="427" t="s">
        <v>293</v>
      </c>
      <c r="H18" s="428"/>
      <c r="I18" s="473"/>
      <c r="J18" s="474"/>
      <c r="K18" s="474"/>
      <c r="L18" s="473"/>
      <c r="M18" s="473"/>
      <c r="N18" s="475"/>
      <c r="O18" s="475"/>
      <c r="P18" s="475"/>
      <c r="Q18" s="493">
        <f>IF($A$1="补货",I18+J18+K18,I18)</f>
        <v>0</v>
      </c>
      <c r="R18" s="474"/>
      <c r="S18" s="494">
        <f t="shared" si="0"/>
        <v>0</v>
      </c>
      <c r="T18" s="495" t="str">
        <f t="shared" si="1"/>
        <v>-</v>
      </c>
    </row>
    <row r="19" spans="2:20">
      <c r="B19" s="424"/>
      <c r="C19" s="425"/>
      <c r="D19" s="426"/>
      <c r="E19" s="426"/>
      <c r="F19" s="427">
        <v>26</v>
      </c>
      <c r="G19" s="427" t="s">
        <v>294</v>
      </c>
      <c r="H19" s="428"/>
      <c r="I19" s="473"/>
      <c r="J19" s="474"/>
      <c r="K19" s="474"/>
      <c r="L19" s="473"/>
      <c r="M19" s="473"/>
      <c r="N19" s="475"/>
      <c r="O19" s="475"/>
      <c r="P19" s="475"/>
      <c r="Q19" s="493">
        <f>IF($A$1="补货",I19+J19+K19,I19)</f>
        <v>0</v>
      </c>
      <c r="R19" s="474"/>
      <c r="S19" s="494">
        <f t="shared" si="0"/>
        <v>0</v>
      </c>
      <c r="T19" s="495" t="str">
        <f t="shared" si="1"/>
        <v>-</v>
      </c>
    </row>
    <row r="20" spans="2:20">
      <c r="B20" s="424"/>
      <c r="C20" s="425"/>
      <c r="D20" s="426"/>
      <c r="E20" s="426"/>
      <c r="F20" s="427">
        <v>28</v>
      </c>
      <c r="G20" s="427" t="s">
        <v>295</v>
      </c>
      <c r="H20" s="428"/>
      <c r="I20" s="473"/>
      <c r="J20" s="474"/>
      <c r="K20" s="474"/>
      <c r="L20" s="473"/>
      <c r="M20" s="473"/>
      <c r="N20" s="475"/>
      <c r="O20" s="475"/>
      <c r="P20" s="475"/>
      <c r="Q20" s="493">
        <f>IF($A$1="补货",I20+J20+K20,I20)</f>
        <v>0</v>
      </c>
      <c r="R20" s="474"/>
      <c r="S20" s="494">
        <f t="shared" si="0"/>
        <v>0</v>
      </c>
      <c r="T20" s="495" t="str">
        <f t="shared" si="1"/>
        <v>-</v>
      </c>
    </row>
    <row r="21" spans="2:20">
      <c r="B21" s="424"/>
      <c r="C21" s="425"/>
      <c r="D21" s="426"/>
      <c r="E21" s="426"/>
      <c r="F21" s="427">
        <v>29</v>
      </c>
      <c r="G21" s="427" t="s">
        <v>296</v>
      </c>
      <c r="H21" s="428"/>
      <c r="I21" s="473"/>
      <c r="J21" s="474"/>
      <c r="K21" s="474"/>
      <c r="L21" s="473"/>
      <c r="M21" s="473"/>
      <c r="N21" s="475"/>
      <c r="O21" s="475"/>
      <c r="P21" s="475"/>
      <c r="Q21" s="493">
        <f>IF($A$1="补货",I21+J21+K21,I21)</f>
        <v>0</v>
      </c>
      <c r="R21" s="474"/>
      <c r="S21" s="494">
        <f t="shared" si="0"/>
        <v>0</v>
      </c>
      <c r="T21" s="495" t="str">
        <f t="shared" si="1"/>
        <v>-</v>
      </c>
    </row>
    <row r="22" spans="2:20">
      <c r="B22" s="424"/>
      <c r="C22" s="425"/>
      <c r="D22" s="426"/>
      <c r="E22" s="426"/>
      <c r="F22" s="427">
        <v>31</v>
      </c>
      <c r="G22" s="427" t="s">
        <v>297</v>
      </c>
      <c r="H22" s="428"/>
      <c r="I22" s="473"/>
      <c r="J22" s="474"/>
      <c r="K22" s="474"/>
      <c r="L22" s="473"/>
      <c r="M22" s="473"/>
      <c r="N22" s="475"/>
      <c r="O22" s="475"/>
      <c r="P22" s="475"/>
      <c r="Q22" s="493">
        <f>IF($A$1="补货",I22+J22+K22,I22)</f>
        <v>0</v>
      </c>
      <c r="R22" s="474"/>
      <c r="S22" s="494">
        <f t="shared" si="0"/>
        <v>0</v>
      </c>
      <c r="T22" s="495" t="str">
        <f t="shared" si="1"/>
        <v>-</v>
      </c>
    </row>
    <row r="23" ht="26.25" spans="2:20">
      <c r="B23" s="435"/>
      <c r="C23" s="436"/>
      <c r="D23" s="437"/>
      <c r="E23" s="437"/>
      <c r="F23" s="438">
        <v>32</v>
      </c>
      <c r="G23" s="438" t="s">
        <v>298</v>
      </c>
      <c r="H23" s="439"/>
      <c r="I23" s="482"/>
      <c r="J23" s="483"/>
      <c r="K23" s="483"/>
      <c r="L23" s="482"/>
      <c r="M23" s="482"/>
      <c r="N23" s="484"/>
      <c r="O23" s="484"/>
      <c r="P23" s="484"/>
      <c r="Q23" s="502">
        <f>IF($A$1="补货",I23+J23+K23,I23)</f>
        <v>0</v>
      </c>
      <c r="R23" s="483"/>
      <c r="S23" s="503">
        <f t="shared" si="0"/>
        <v>0</v>
      </c>
      <c r="T23" s="504" t="str">
        <f t="shared" si="1"/>
        <v>-</v>
      </c>
    </row>
    <row r="24" spans="2:20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70"/>
      <c r="J24" s="471"/>
      <c r="K24" s="471"/>
      <c r="L24" s="470"/>
      <c r="M24" s="470"/>
      <c r="N24" s="472"/>
      <c r="O24" s="472"/>
      <c r="P24" s="472"/>
      <c r="Q24" s="491">
        <f>IF($A$1="补货",I24+J24+K24,I24)</f>
        <v>0</v>
      </c>
      <c r="R24" s="471"/>
      <c r="S24" s="491">
        <f t="shared" si="0"/>
        <v>0</v>
      </c>
      <c r="T24" s="492" t="str">
        <f t="shared" si="1"/>
        <v>-</v>
      </c>
    </row>
    <row r="25" spans="2:20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73"/>
      <c r="J25" s="474"/>
      <c r="K25" s="474"/>
      <c r="L25" s="473"/>
      <c r="M25" s="473"/>
      <c r="N25" s="475"/>
      <c r="O25" s="475"/>
      <c r="P25" s="475"/>
      <c r="Q25" s="493">
        <f>IF($A$1="补货",I25+J25+K25,I25)</f>
        <v>0</v>
      </c>
      <c r="R25" s="474"/>
      <c r="S25" s="494">
        <f t="shared" si="0"/>
        <v>0</v>
      </c>
      <c r="T25" s="495" t="str">
        <f t="shared" si="1"/>
        <v>-</v>
      </c>
    </row>
    <row r="26" spans="2:20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73"/>
      <c r="J26" s="474"/>
      <c r="K26" s="474"/>
      <c r="L26" s="473"/>
      <c r="M26" s="473"/>
      <c r="N26" s="475"/>
      <c r="O26" s="475"/>
      <c r="P26" s="475"/>
      <c r="Q26" s="493">
        <f>IF($A$1="补货",I26+J26+K26,I26)</f>
        <v>0</v>
      </c>
      <c r="R26" s="474"/>
      <c r="S26" s="494">
        <f t="shared" si="0"/>
        <v>0</v>
      </c>
      <c r="T26" s="495" t="str">
        <f t="shared" si="1"/>
        <v>-</v>
      </c>
    </row>
    <row r="27" spans="2:20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73"/>
      <c r="J27" s="474"/>
      <c r="K27" s="474"/>
      <c r="L27" s="473"/>
      <c r="M27" s="473"/>
      <c r="N27" s="475"/>
      <c r="O27" s="475"/>
      <c r="P27" s="475"/>
      <c r="Q27" s="493">
        <f>IF($A$1="补货",I27+J27+K27,I27)</f>
        <v>0</v>
      </c>
      <c r="R27" s="474"/>
      <c r="S27" s="494">
        <f t="shared" si="0"/>
        <v>0</v>
      </c>
      <c r="T27" s="495" t="str">
        <f t="shared" si="1"/>
        <v>-</v>
      </c>
    </row>
    <row r="28" spans="2:20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73"/>
      <c r="J28" s="474"/>
      <c r="K28" s="474"/>
      <c r="L28" s="473"/>
      <c r="M28" s="473"/>
      <c r="N28" s="475"/>
      <c r="O28" s="475"/>
      <c r="P28" s="475"/>
      <c r="Q28" s="493">
        <f>IF($A$1="补货",I28+J28+K28,I28)</f>
        <v>0</v>
      </c>
      <c r="R28" s="474"/>
      <c r="S28" s="494">
        <f t="shared" si="0"/>
        <v>0</v>
      </c>
      <c r="T28" s="495" t="str">
        <f t="shared" si="1"/>
        <v>-</v>
      </c>
    </row>
    <row r="29" spans="2:20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73"/>
      <c r="J29" s="474"/>
      <c r="K29" s="474"/>
      <c r="L29" s="473"/>
      <c r="M29" s="473"/>
      <c r="N29" s="475"/>
      <c r="O29" s="475"/>
      <c r="P29" s="475"/>
      <c r="Q29" s="493">
        <f>IF($A$1="补货",I29+J29+K29,I29)</f>
        <v>0</v>
      </c>
      <c r="R29" s="474"/>
      <c r="S29" s="494">
        <f t="shared" si="0"/>
        <v>0</v>
      </c>
      <c r="T29" s="495" t="str">
        <f t="shared" si="1"/>
        <v>-</v>
      </c>
    </row>
    <row r="30" spans="2:20">
      <c r="B30" s="424"/>
      <c r="C30" s="425"/>
      <c r="D30" s="426"/>
      <c r="E30" s="426"/>
      <c r="F30" s="429">
        <v>32</v>
      </c>
      <c r="G30" s="429" t="s">
        <v>298</v>
      </c>
      <c r="H30" s="430" t="s">
        <v>307</v>
      </c>
      <c r="I30" s="476"/>
      <c r="J30" s="477"/>
      <c r="K30" s="477"/>
      <c r="L30" s="476"/>
      <c r="M30" s="476"/>
      <c r="N30" s="478"/>
      <c r="O30" s="478"/>
      <c r="P30" s="478"/>
      <c r="Q30" s="496">
        <f>IF($A$1="补货",I30+J30+K30,I30)</f>
        <v>0</v>
      </c>
      <c r="R30" s="477"/>
      <c r="S30" s="497">
        <f t="shared" si="0"/>
        <v>0</v>
      </c>
      <c r="T30" s="498" t="str">
        <f t="shared" si="1"/>
        <v>-</v>
      </c>
    </row>
    <row r="31" spans="2:20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76"/>
      <c r="J31" s="477"/>
      <c r="K31" s="477"/>
      <c r="L31" s="476"/>
      <c r="M31" s="476"/>
      <c r="N31" s="478"/>
      <c r="O31" s="478"/>
      <c r="P31" s="485"/>
      <c r="Q31" s="505">
        <f>IF($A$1="补货",I31+J31+K31,I31)</f>
        <v>0</v>
      </c>
      <c r="R31" s="506"/>
      <c r="S31" s="507">
        <f t="shared" si="0"/>
        <v>0</v>
      </c>
      <c r="T31" s="508" t="str">
        <f t="shared" si="1"/>
        <v>-</v>
      </c>
    </row>
    <row r="32" spans="2:20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79"/>
      <c r="J32" s="480"/>
      <c r="K32" s="480"/>
      <c r="L32" s="479"/>
      <c r="M32" s="479"/>
      <c r="N32" s="481"/>
      <c r="O32" s="481"/>
      <c r="P32" s="486"/>
      <c r="Q32" s="509">
        <f>IF($A$1="补货",I32+J32+K32,I32)</f>
        <v>0</v>
      </c>
      <c r="R32" s="488"/>
      <c r="S32" s="509">
        <f t="shared" si="0"/>
        <v>0</v>
      </c>
      <c r="T32" s="510" t="str">
        <f t="shared" si="1"/>
        <v>-</v>
      </c>
    </row>
    <row r="33" spans="2:20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73"/>
      <c r="J33" s="474"/>
      <c r="K33" s="474"/>
      <c r="L33" s="473"/>
      <c r="M33" s="473"/>
      <c r="N33" s="475"/>
      <c r="O33" s="475"/>
      <c r="P33" s="475"/>
      <c r="Q33" s="493">
        <f>IF($A$1="补货",I33+J33+K33,I33)</f>
        <v>0</v>
      </c>
      <c r="R33" s="474"/>
      <c r="S33" s="494">
        <f t="shared" si="0"/>
        <v>0</v>
      </c>
      <c r="T33" s="495" t="str">
        <f t="shared" si="1"/>
        <v>-</v>
      </c>
    </row>
    <row r="34" spans="2:20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73"/>
      <c r="J34" s="474"/>
      <c r="K34" s="474"/>
      <c r="L34" s="473"/>
      <c r="M34" s="473"/>
      <c r="N34" s="475"/>
      <c r="O34" s="475"/>
      <c r="P34" s="475"/>
      <c r="Q34" s="493">
        <f>IF($A$1="补货",I34+J34+K34,I34)</f>
        <v>0</v>
      </c>
      <c r="R34" s="474"/>
      <c r="S34" s="494">
        <f t="shared" si="0"/>
        <v>0</v>
      </c>
      <c r="T34" s="495" t="str">
        <f t="shared" si="1"/>
        <v>-</v>
      </c>
    </row>
    <row r="35" spans="2:20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73"/>
      <c r="J35" s="474"/>
      <c r="K35" s="474"/>
      <c r="L35" s="473"/>
      <c r="M35" s="473"/>
      <c r="N35" s="475"/>
      <c r="O35" s="475"/>
      <c r="P35" s="475"/>
      <c r="Q35" s="493">
        <f>IF($A$1="补货",I35+J35+K35,I35)</f>
        <v>0</v>
      </c>
      <c r="R35" s="474"/>
      <c r="S35" s="494">
        <f t="shared" si="0"/>
        <v>0</v>
      </c>
      <c r="T35" s="495" t="str">
        <f t="shared" si="1"/>
        <v>-</v>
      </c>
    </row>
    <row r="36" spans="2:20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73"/>
      <c r="J36" s="474"/>
      <c r="K36" s="474"/>
      <c r="L36" s="473"/>
      <c r="M36" s="473"/>
      <c r="N36" s="475"/>
      <c r="O36" s="475"/>
      <c r="P36" s="475"/>
      <c r="Q36" s="493">
        <f>IF($A$1="补货",I36+J36+K36,I36)</f>
        <v>0</v>
      </c>
      <c r="R36" s="474"/>
      <c r="S36" s="494">
        <f t="shared" si="0"/>
        <v>0</v>
      </c>
      <c r="T36" s="495" t="str">
        <f t="shared" si="1"/>
        <v>-</v>
      </c>
    </row>
    <row r="37" spans="2:20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73"/>
      <c r="J37" s="474"/>
      <c r="K37" s="474"/>
      <c r="L37" s="473"/>
      <c r="M37" s="473"/>
      <c r="N37" s="475"/>
      <c r="O37" s="475"/>
      <c r="P37" s="475"/>
      <c r="Q37" s="493">
        <f>IF($A$1="补货",I37+J37+K37,I37)</f>
        <v>0</v>
      </c>
      <c r="R37" s="474"/>
      <c r="S37" s="494">
        <f t="shared" si="0"/>
        <v>0</v>
      </c>
      <c r="T37" s="495" t="str">
        <f t="shared" si="1"/>
        <v>-</v>
      </c>
    </row>
    <row r="38" spans="2:20">
      <c r="B38" s="424"/>
      <c r="C38" s="425"/>
      <c r="D38" s="426"/>
      <c r="E38" s="426"/>
      <c r="F38" s="429">
        <v>32</v>
      </c>
      <c r="G38" s="429" t="s">
        <v>298</v>
      </c>
      <c r="H38" s="430" t="s">
        <v>316</v>
      </c>
      <c r="I38" s="476"/>
      <c r="J38" s="477"/>
      <c r="K38" s="477"/>
      <c r="L38" s="476"/>
      <c r="M38" s="476"/>
      <c r="N38" s="478"/>
      <c r="O38" s="478"/>
      <c r="P38" s="478"/>
      <c r="Q38" s="496">
        <f>IF($A$1="补货",I38+J38+K38,I38)</f>
        <v>0</v>
      </c>
      <c r="R38" s="477"/>
      <c r="S38" s="497">
        <f t="shared" si="0"/>
        <v>0</v>
      </c>
      <c r="T38" s="498" t="str">
        <f t="shared" si="1"/>
        <v>-</v>
      </c>
    </row>
    <row r="39" ht="26.25" spans="2:20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82"/>
      <c r="J39" s="483"/>
      <c r="K39" s="483"/>
      <c r="L39" s="482"/>
      <c r="M39" s="482"/>
      <c r="N39" s="484"/>
      <c r="O39" s="484"/>
      <c r="P39" s="484"/>
      <c r="Q39" s="502">
        <f>IF($A$1="补货",I39+J39+K39,I39)</f>
        <v>0</v>
      </c>
      <c r="R39" s="483"/>
      <c r="S39" s="503">
        <f t="shared" si="0"/>
        <v>0</v>
      </c>
      <c r="T39" s="504" t="str">
        <f t="shared" si="1"/>
        <v>-</v>
      </c>
    </row>
    <row r="40" spans="2:20">
      <c r="B40" s="424" t="s">
        <v>318</v>
      </c>
      <c r="C40" s="425"/>
      <c r="D40" s="426" t="s">
        <v>319</v>
      </c>
      <c r="E40" s="426" t="s">
        <v>31</v>
      </c>
      <c r="F40" s="465">
        <v>23</v>
      </c>
      <c r="G40" s="465" t="s">
        <v>292</v>
      </c>
      <c r="H40" s="466" t="s">
        <v>320</v>
      </c>
      <c r="I40" s="487"/>
      <c r="J40" s="488"/>
      <c r="K40" s="488"/>
      <c r="L40" s="487"/>
      <c r="M40" s="487"/>
      <c r="N40" s="486"/>
      <c r="O40" s="486"/>
      <c r="P40" s="486"/>
      <c r="Q40" s="509">
        <f>IF($A$1="补货",I40+J40+K40,I40)</f>
        <v>0</v>
      </c>
      <c r="R40" s="488"/>
      <c r="S40" s="509">
        <f t="shared" si="0"/>
        <v>0</v>
      </c>
      <c r="T40" s="510" t="str">
        <f t="shared" si="1"/>
        <v>-</v>
      </c>
    </row>
    <row r="41" spans="2:20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73"/>
      <c r="J41" s="474"/>
      <c r="K41" s="474"/>
      <c r="L41" s="473"/>
      <c r="M41" s="473"/>
      <c r="N41" s="475"/>
      <c r="O41" s="475"/>
      <c r="P41" s="475"/>
      <c r="Q41" s="493">
        <f>IF($A$1="补货",I41+J41+K41,I41)</f>
        <v>0</v>
      </c>
      <c r="R41" s="474"/>
      <c r="S41" s="494">
        <f t="shared" si="0"/>
        <v>0</v>
      </c>
      <c r="T41" s="495" t="str">
        <f t="shared" si="1"/>
        <v>-</v>
      </c>
    </row>
    <row r="42" spans="2:20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73"/>
      <c r="J42" s="474"/>
      <c r="K42" s="474"/>
      <c r="L42" s="473"/>
      <c r="M42" s="473"/>
      <c r="N42" s="475"/>
      <c r="O42" s="475"/>
      <c r="P42" s="475"/>
      <c r="Q42" s="493">
        <f>IF($A$1="补货",I42+J42+K42,I42)</f>
        <v>0</v>
      </c>
      <c r="R42" s="474"/>
      <c r="S42" s="494">
        <f t="shared" si="0"/>
        <v>0</v>
      </c>
      <c r="T42" s="495" t="str">
        <f t="shared" si="1"/>
        <v>-</v>
      </c>
    </row>
    <row r="43" spans="2:20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73"/>
      <c r="J43" s="474"/>
      <c r="K43" s="474"/>
      <c r="L43" s="473"/>
      <c r="M43" s="473"/>
      <c r="N43" s="475"/>
      <c r="O43" s="475"/>
      <c r="P43" s="475"/>
      <c r="Q43" s="493">
        <f>IF($A$1="补货",I43+J43+K43,I43)</f>
        <v>0</v>
      </c>
      <c r="R43" s="474"/>
      <c r="S43" s="494">
        <f t="shared" si="0"/>
        <v>0</v>
      </c>
      <c r="T43" s="495" t="str">
        <f t="shared" si="1"/>
        <v>-</v>
      </c>
    </row>
    <row r="44" spans="2:20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73"/>
      <c r="J44" s="474"/>
      <c r="K44" s="474"/>
      <c r="L44" s="473"/>
      <c r="M44" s="473"/>
      <c r="N44" s="475"/>
      <c r="O44" s="475"/>
      <c r="P44" s="475"/>
      <c r="Q44" s="493">
        <f>IF($A$1="补货",I44+J44+K44,I44)</f>
        <v>0</v>
      </c>
      <c r="R44" s="474"/>
      <c r="S44" s="494">
        <f t="shared" si="0"/>
        <v>0</v>
      </c>
      <c r="T44" s="495" t="str">
        <f t="shared" si="1"/>
        <v>-</v>
      </c>
    </row>
    <row r="45" spans="2:20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73"/>
      <c r="J45" s="474"/>
      <c r="K45" s="474"/>
      <c r="L45" s="473"/>
      <c r="M45" s="473"/>
      <c r="N45" s="475"/>
      <c r="O45" s="475"/>
      <c r="P45" s="475"/>
      <c r="Q45" s="493">
        <f>IF($A$1="补货",I45+J45+K45,I45)</f>
        <v>0</v>
      </c>
      <c r="R45" s="474"/>
      <c r="S45" s="494">
        <f t="shared" si="0"/>
        <v>0</v>
      </c>
      <c r="T45" s="495" t="str">
        <f t="shared" si="1"/>
        <v>-</v>
      </c>
    </row>
    <row r="46" spans="2:20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76"/>
      <c r="J46" s="477"/>
      <c r="K46" s="477"/>
      <c r="L46" s="476"/>
      <c r="M46" s="476"/>
      <c r="N46" s="478"/>
      <c r="O46" s="478"/>
      <c r="P46" s="478"/>
      <c r="Q46" s="496">
        <f>IF($A$1="补货",I46+J46+K46,I46)</f>
        <v>0</v>
      </c>
      <c r="R46" s="477"/>
      <c r="S46" s="497">
        <f t="shared" si="0"/>
        <v>0</v>
      </c>
      <c r="T46" s="498" t="str">
        <f t="shared" si="1"/>
        <v>-</v>
      </c>
    </row>
    <row r="47" spans="2:20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327</v>
      </c>
      <c r="I47" s="479"/>
      <c r="J47" s="480"/>
      <c r="K47" s="480"/>
      <c r="L47" s="479"/>
      <c r="M47" s="479"/>
      <c r="N47" s="481"/>
      <c r="O47" s="481"/>
      <c r="P47" s="481"/>
      <c r="Q47" s="499">
        <f>IF($A$1="补货",I47+J47+K47,I47)</f>
        <v>0</v>
      </c>
      <c r="R47" s="480"/>
      <c r="S47" s="500">
        <f t="shared" si="0"/>
        <v>0</v>
      </c>
      <c r="T47" s="501" t="str">
        <f t="shared" si="1"/>
        <v>-</v>
      </c>
    </row>
    <row r="48" spans="2:20">
      <c r="B48" s="424"/>
      <c r="C48" s="425"/>
      <c r="D48" s="426"/>
      <c r="E48" s="426"/>
      <c r="F48" s="427">
        <v>24</v>
      </c>
      <c r="G48" s="427" t="s">
        <v>293</v>
      </c>
      <c r="H48" s="428" t="s">
        <v>328</v>
      </c>
      <c r="I48" s="473"/>
      <c r="J48" s="474"/>
      <c r="K48" s="474"/>
      <c r="L48" s="473"/>
      <c r="M48" s="473"/>
      <c r="N48" s="475"/>
      <c r="O48" s="475"/>
      <c r="P48" s="475"/>
      <c r="Q48" s="493">
        <f>IF($A$1="补货",I48+J48+K48,I48)</f>
        <v>0</v>
      </c>
      <c r="R48" s="474"/>
      <c r="S48" s="494">
        <f t="shared" si="0"/>
        <v>0</v>
      </c>
      <c r="T48" s="495" t="str">
        <f t="shared" si="1"/>
        <v>-</v>
      </c>
    </row>
    <row r="49" spans="2:20">
      <c r="B49" s="424"/>
      <c r="C49" s="425"/>
      <c r="D49" s="426"/>
      <c r="E49" s="426"/>
      <c r="F49" s="427">
        <v>26</v>
      </c>
      <c r="G49" s="427" t="s">
        <v>294</v>
      </c>
      <c r="H49" s="428" t="s">
        <v>329</v>
      </c>
      <c r="I49" s="473"/>
      <c r="J49" s="474"/>
      <c r="K49" s="474"/>
      <c r="L49" s="473"/>
      <c r="M49" s="473"/>
      <c r="N49" s="475"/>
      <c r="O49" s="475"/>
      <c r="P49" s="475"/>
      <c r="Q49" s="493">
        <f>IF($A$1="补货",I49+J49+K49,I49)</f>
        <v>0</v>
      </c>
      <c r="R49" s="474"/>
      <c r="S49" s="494">
        <f t="shared" si="0"/>
        <v>0</v>
      </c>
      <c r="T49" s="495" t="str">
        <f t="shared" si="1"/>
        <v>-</v>
      </c>
    </row>
    <row r="50" spans="2:20">
      <c r="B50" s="424"/>
      <c r="C50" s="425"/>
      <c r="D50" s="426"/>
      <c r="E50" s="426"/>
      <c r="F50" s="427">
        <v>28</v>
      </c>
      <c r="G50" s="427" t="s">
        <v>295</v>
      </c>
      <c r="H50" s="428" t="s">
        <v>330</v>
      </c>
      <c r="I50" s="473"/>
      <c r="J50" s="474"/>
      <c r="K50" s="474"/>
      <c r="L50" s="473"/>
      <c r="M50" s="473"/>
      <c r="N50" s="475"/>
      <c r="O50" s="475"/>
      <c r="P50" s="475"/>
      <c r="Q50" s="493">
        <f>IF($A$1="补货",I50+J50+K50,I50)</f>
        <v>0</v>
      </c>
      <c r="R50" s="474"/>
      <c r="S50" s="494">
        <f t="shared" si="0"/>
        <v>0</v>
      </c>
      <c r="T50" s="495" t="str">
        <f t="shared" si="1"/>
        <v>-</v>
      </c>
    </row>
    <row r="51" spans="2:20">
      <c r="B51" s="424"/>
      <c r="C51" s="425"/>
      <c r="D51" s="426"/>
      <c r="E51" s="426"/>
      <c r="F51" s="427">
        <v>29</v>
      </c>
      <c r="G51" s="427" t="s">
        <v>296</v>
      </c>
      <c r="H51" s="428" t="s">
        <v>331</v>
      </c>
      <c r="I51" s="473"/>
      <c r="J51" s="474"/>
      <c r="K51" s="474"/>
      <c r="L51" s="473"/>
      <c r="M51" s="473"/>
      <c r="N51" s="475"/>
      <c r="O51" s="475"/>
      <c r="P51" s="475"/>
      <c r="Q51" s="493">
        <f>IF($A$1="补货",I51+J51+K51,I51)</f>
        <v>0</v>
      </c>
      <c r="R51" s="474"/>
      <c r="S51" s="494">
        <f t="shared" si="0"/>
        <v>0</v>
      </c>
      <c r="T51" s="495" t="str">
        <f t="shared" si="1"/>
        <v>-</v>
      </c>
    </row>
    <row r="52" spans="2:20">
      <c r="B52" s="424"/>
      <c r="C52" s="425"/>
      <c r="D52" s="426"/>
      <c r="E52" s="426"/>
      <c r="F52" s="427">
        <v>31</v>
      </c>
      <c r="G52" s="427" t="s">
        <v>297</v>
      </c>
      <c r="H52" s="428" t="s">
        <v>332</v>
      </c>
      <c r="I52" s="473"/>
      <c r="J52" s="474"/>
      <c r="K52" s="474"/>
      <c r="L52" s="473"/>
      <c r="M52" s="473"/>
      <c r="N52" s="475"/>
      <c r="O52" s="475"/>
      <c r="P52" s="475"/>
      <c r="Q52" s="493">
        <f>IF($A$1="补货",I52+J52+K52,I52)</f>
        <v>0</v>
      </c>
      <c r="R52" s="474"/>
      <c r="S52" s="494">
        <f t="shared" si="0"/>
        <v>0</v>
      </c>
      <c r="T52" s="495" t="str">
        <f t="shared" si="1"/>
        <v>-</v>
      </c>
    </row>
    <row r="53" spans="2:20">
      <c r="B53" s="424"/>
      <c r="C53" s="425"/>
      <c r="D53" s="426"/>
      <c r="E53" s="426"/>
      <c r="F53" s="429">
        <v>32</v>
      </c>
      <c r="G53" s="429" t="s">
        <v>298</v>
      </c>
      <c r="H53" s="430" t="s">
        <v>333</v>
      </c>
      <c r="I53" s="476"/>
      <c r="J53" s="477"/>
      <c r="K53" s="477"/>
      <c r="L53" s="476"/>
      <c r="M53" s="476"/>
      <c r="N53" s="478"/>
      <c r="O53" s="478"/>
      <c r="P53" s="485"/>
      <c r="Q53" s="505">
        <f>IF($A$1="补货",I53+J53+K53,I53)</f>
        <v>0</v>
      </c>
      <c r="R53" s="506"/>
      <c r="S53" s="507">
        <f t="shared" si="0"/>
        <v>0</v>
      </c>
      <c r="T53" s="508" t="str">
        <f t="shared" si="1"/>
        <v>-</v>
      </c>
    </row>
    <row r="54" spans="2:20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79"/>
      <c r="J54" s="480"/>
      <c r="K54" s="480"/>
      <c r="L54" s="479"/>
      <c r="M54" s="479"/>
      <c r="N54" s="481"/>
      <c r="O54" s="481"/>
      <c r="P54" s="486"/>
      <c r="Q54" s="509">
        <f>IF($A$1="补货",I54+J54+K54,I54)</f>
        <v>0</v>
      </c>
      <c r="R54" s="488"/>
      <c r="S54" s="509">
        <f t="shared" si="0"/>
        <v>0</v>
      </c>
      <c r="T54" s="510" t="str">
        <f t="shared" si="1"/>
        <v>-</v>
      </c>
    </row>
    <row r="55" spans="2:20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73"/>
      <c r="J55" s="474"/>
      <c r="K55" s="474"/>
      <c r="L55" s="473"/>
      <c r="M55" s="473"/>
      <c r="N55" s="475"/>
      <c r="O55" s="475"/>
      <c r="P55" s="475"/>
      <c r="Q55" s="493">
        <f>IF($A$1="补货",I55+J55+K55,I55)</f>
        <v>0</v>
      </c>
      <c r="R55" s="474"/>
      <c r="S55" s="494">
        <f t="shared" si="0"/>
        <v>0</v>
      </c>
      <c r="T55" s="495" t="str">
        <f t="shared" si="1"/>
        <v>-</v>
      </c>
    </row>
    <row r="56" spans="2:20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73"/>
      <c r="J56" s="474"/>
      <c r="K56" s="474"/>
      <c r="L56" s="473"/>
      <c r="M56" s="473"/>
      <c r="N56" s="475"/>
      <c r="O56" s="475"/>
      <c r="P56" s="475"/>
      <c r="Q56" s="493">
        <f>IF($A$1="补货",I56+J56+K56,I56)</f>
        <v>0</v>
      </c>
      <c r="R56" s="474"/>
      <c r="S56" s="494">
        <f t="shared" si="0"/>
        <v>0</v>
      </c>
      <c r="T56" s="495" t="str">
        <f t="shared" si="1"/>
        <v>-</v>
      </c>
    </row>
    <row r="57" spans="2:20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73"/>
      <c r="J57" s="474"/>
      <c r="K57" s="474"/>
      <c r="L57" s="473"/>
      <c r="M57" s="473"/>
      <c r="N57" s="475"/>
      <c r="O57" s="475"/>
      <c r="P57" s="475"/>
      <c r="Q57" s="493">
        <f>IF($A$1="补货",I57+J57+K57,I57)</f>
        <v>0</v>
      </c>
      <c r="R57" s="474"/>
      <c r="S57" s="494">
        <f t="shared" si="0"/>
        <v>0</v>
      </c>
      <c r="T57" s="495" t="str">
        <f t="shared" si="1"/>
        <v>-</v>
      </c>
    </row>
    <row r="58" spans="2:20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73"/>
      <c r="J58" s="474"/>
      <c r="K58" s="474"/>
      <c r="L58" s="473"/>
      <c r="M58" s="473"/>
      <c r="N58" s="475"/>
      <c r="O58" s="475"/>
      <c r="P58" s="475"/>
      <c r="Q58" s="493">
        <f>IF($A$1="补货",I58+J58+K58,I58)</f>
        <v>0</v>
      </c>
      <c r="R58" s="474"/>
      <c r="S58" s="494">
        <f t="shared" si="0"/>
        <v>0</v>
      </c>
      <c r="T58" s="495" t="str">
        <f t="shared" si="1"/>
        <v>-</v>
      </c>
    </row>
    <row r="59" spans="2:20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73"/>
      <c r="J59" s="474"/>
      <c r="K59" s="474"/>
      <c r="L59" s="473"/>
      <c r="M59" s="473"/>
      <c r="N59" s="475"/>
      <c r="O59" s="475"/>
      <c r="P59" s="475"/>
      <c r="Q59" s="493">
        <f>IF($A$1="补货",I59+J59+K59,I59)</f>
        <v>0</v>
      </c>
      <c r="R59" s="474"/>
      <c r="S59" s="494">
        <f t="shared" si="0"/>
        <v>0</v>
      </c>
      <c r="T59" s="495" t="str">
        <f t="shared" si="1"/>
        <v>-</v>
      </c>
    </row>
    <row r="60" ht="26.25" spans="2:20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82"/>
      <c r="J60" s="483"/>
      <c r="K60" s="483"/>
      <c r="L60" s="482"/>
      <c r="M60" s="482"/>
      <c r="N60" s="484"/>
      <c r="O60" s="484"/>
      <c r="P60" s="484"/>
      <c r="Q60" s="502">
        <f>IF($A$1="补货",I60+J60+K60,I60)</f>
        <v>0</v>
      </c>
      <c r="R60" s="483"/>
      <c r="S60" s="503">
        <f t="shared" si="0"/>
        <v>0</v>
      </c>
      <c r="T60" s="504" t="str">
        <f t="shared" si="1"/>
        <v>-</v>
      </c>
    </row>
    <row r="61" spans="2:20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70"/>
      <c r="J61" s="471"/>
      <c r="K61" s="471"/>
      <c r="L61" s="470"/>
      <c r="M61" s="470"/>
      <c r="N61" s="472"/>
      <c r="O61" s="472"/>
      <c r="P61" s="472"/>
      <c r="Q61" s="491">
        <f>IF($A$1="补货",I61+J61+K61,I61)</f>
        <v>0</v>
      </c>
      <c r="R61" s="471"/>
      <c r="S61" s="491">
        <f t="shared" si="0"/>
        <v>0</v>
      </c>
      <c r="T61" s="492" t="str">
        <f t="shared" si="1"/>
        <v>-</v>
      </c>
    </row>
    <row r="62" spans="2:20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73"/>
      <c r="J62" s="474"/>
      <c r="K62" s="474"/>
      <c r="L62" s="473"/>
      <c r="M62" s="473"/>
      <c r="N62" s="475"/>
      <c r="O62" s="475"/>
      <c r="P62" s="475"/>
      <c r="Q62" s="493">
        <f>IF($A$1="补货",I62+J62+K62,I62)</f>
        <v>0</v>
      </c>
      <c r="R62" s="474"/>
      <c r="S62" s="494">
        <f t="shared" si="0"/>
        <v>0</v>
      </c>
      <c r="T62" s="495" t="str">
        <f t="shared" si="1"/>
        <v>-</v>
      </c>
    </row>
    <row r="63" spans="2:20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73"/>
      <c r="J63" s="474"/>
      <c r="K63" s="474"/>
      <c r="L63" s="473"/>
      <c r="M63" s="473"/>
      <c r="N63" s="475"/>
      <c r="O63" s="475"/>
      <c r="P63" s="475"/>
      <c r="Q63" s="493">
        <f>IF($A$1="补货",I63+J63+K63,I63)</f>
        <v>0</v>
      </c>
      <c r="R63" s="474"/>
      <c r="S63" s="494">
        <f t="shared" ref="S63:S70" si="2">Q63+R63</f>
        <v>0</v>
      </c>
      <c r="T63" s="495" t="str">
        <f t="shared" ref="T63:T70" si="3">IF(P63&lt;&gt;0,S63/P63*7,"-")</f>
        <v>-</v>
      </c>
    </row>
    <row r="64" spans="2:20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73"/>
      <c r="J64" s="474"/>
      <c r="K64" s="474"/>
      <c r="L64" s="473"/>
      <c r="M64" s="473"/>
      <c r="N64" s="475"/>
      <c r="O64" s="475"/>
      <c r="P64" s="475"/>
      <c r="Q64" s="493">
        <f>IF($A$1="补货",I64+J64+K64,I64)</f>
        <v>0</v>
      </c>
      <c r="R64" s="474"/>
      <c r="S64" s="494">
        <f t="shared" si="2"/>
        <v>0</v>
      </c>
      <c r="T64" s="495" t="str">
        <f t="shared" si="3"/>
        <v>-</v>
      </c>
    </row>
    <row r="65" spans="2:20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73"/>
      <c r="J65" s="474"/>
      <c r="K65" s="474"/>
      <c r="L65" s="473"/>
      <c r="M65" s="473"/>
      <c r="N65" s="475"/>
      <c r="O65" s="475"/>
      <c r="P65" s="475"/>
      <c r="Q65" s="493">
        <f>IF($A$1="补货",I65+J65+K65,I65)</f>
        <v>0</v>
      </c>
      <c r="R65" s="474"/>
      <c r="S65" s="494">
        <f t="shared" si="2"/>
        <v>0</v>
      </c>
      <c r="T65" s="495" t="str">
        <f t="shared" si="3"/>
        <v>-</v>
      </c>
    </row>
    <row r="66" spans="2:20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73"/>
      <c r="J66" s="474"/>
      <c r="K66" s="474"/>
      <c r="L66" s="473"/>
      <c r="M66" s="473"/>
      <c r="N66" s="475"/>
      <c r="O66" s="475"/>
      <c r="P66" s="475"/>
      <c r="Q66" s="493">
        <f>IF($A$1="补货",I66+J66+K66,I66)</f>
        <v>0</v>
      </c>
      <c r="R66" s="474"/>
      <c r="S66" s="494">
        <f t="shared" si="2"/>
        <v>0</v>
      </c>
      <c r="T66" s="495" t="str">
        <f t="shared" si="3"/>
        <v>-</v>
      </c>
    </row>
    <row r="67" spans="2:20">
      <c r="B67" s="424"/>
      <c r="C67" s="425"/>
      <c r="D67" s="426"/>
      <c r="E67" s="426"/>
      <c r="F67" s="429">
        <v>32</v>
      </c>
      <c r="G67" s="429" t="s">
        <v>298</v>
      </c>
      <c r="H67" s="430" t="s">
        <v>350</v>
      </c>
      <c r="I67" s="476"/>
      <c r="J67" s="477"/>
      <c r="K67" s="477"/>
      <c r="L67" s="476"/>
      <c r="M67" s="476"/>
      <c r="N67" s="478"/>
      <c r="O67" s="478"/>
      <c r="P67" s="478"/>
      <c r="Q67" s="496">
        <f>IF($A$1="补货",I67+J67+K67,I67)</f>
        <v>0</v>
      </c>
      <c r="R67" s="477"/>
      <c r="S67" s="497">
        <f t="shared" si="2"/>
        <v>0</v>
      </c>
      <c r="T67" s="498" t="str">
        <f t="shared" si="3"/>
        <v>-</v>
      </c>
    </row>
    <row r="68" spans="2:20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76"/>
      <c r="J68" s="477"/>
      <c r="K68" s="477"/>
      <c r="L68" s="476"/>
      <c r="M68" s="476"/>
      <c r="N68" s="478"/>
      <c r="O68" s="478"/>
      <c r="P68" s="478"/>
      <c r="Q68" s="496">
        <f>IF($A$1="补货",I68+J68+K68,I68)</f>
        <v>0</v>
      </c>
      <c r="R68" s="477"/>
      <c r="S68" s="497">
        <f t="shared" si="2"/>
        <v>0</v>
      </c>
      <c r="T68" s="498" t="str">
        <f t="shared" si="3"/>
        <v>-</v>
      </c>
    </row>
    <row r="69" spans="2:20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79"/>
      <c r="J69" s="480"/>
      <c r="K69" s="480"/>
      <c r="L69" s="479"/>
      <c r="M69" s="479"/>
      <c r="N69" s="481"/>
      <c r="O69" s="481"/>
      <c r="P69" s="481"/>
      <c r="Q69" s="499">
        <f>IF($A$1="补货",I69+J69+K69,I69)</f>
        <v>0</v>
      </c>
      <c r="R69" s="480"/>
      <c r="S69" s="500">
        <f t="shared" si="2"/>
        <v>0</v>
      </c>
      <c r="T69" s="501" t="str">
        <f t="shared" si="3"/>
        <v>-</v>
      </c>
    </row>
    <row r="70" spans="2:20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73"/>
      <c r="J70" s="474"/>
      <c r="K70" s="474"/>
      <c r="L70" s="473"/>
      <c r="M70" s="473"/>
      <c r="N70" s="475"/>
      <c r="O70" s="475"/>
      <c r="P70" s="475"/>
      <c r="Q70" s="493">
        <f>IF($A$1="补货",I70+J70+K70,I70)</f>
        <v>0</v>
      </c>
      <c r="R70" s="474"/>
      <c r="S70" s="494">
        <f t="shared" si="2"/>
        <v>0</v>
      </c>
      <c r="T70" s="495" t="str">
        <f t="shared" si="3"/>
        <v>-</v>
      </c>
    </row>
    <row r="71" spans="2:20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73"/>
      <c r="J71" s="474"/>
      <c r="K71" s="474"/>
      <c r="L71" s="473"/>
      <c r="M71" s="473"/>
      <c r="N71" s="475"/>
      <c r="O71" s="475"/>
      <c r="P71" s="475"/>
      <c r="Q71" s="493">
        <f>IF($A$1="补货",I71+J71+K71,I71)</f>
        <v>0</v>
      </c>
      <c r="R71" s="474"/>
      <c r="S71" s="494">
        <f t="shared" ref="S71:S76" si="4">Q71+R71</f>
        <v>0</v>
      </c>
      <c r="T71" s="495" t="str">
        <f t="shared" ref="T71:T76" si="5">IF(P71&lt;&gt;0,S71/P71*7,"-")</f>
        <v>-</v>
      </c>
    </row>
    <row r="72" spans="2:20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73"/>
      <c r="J72" s="474"/>
      <c r="K72" s="474"/>
      <c r="L72" s="473"/>
      <c r="M72" s="473"/>
      <c r="N72" s="475"/>
      <c r="O72" s="475"/>
      <c r="P72" s="475"/>
      <c r="Q72" s="493">
        <f>IF($A$1="补货",I72+J72+K72,I72)</f>
        <v>0</v>
      </c>
      <c r="R72" s="474"/>
      <c r="S72" s="494">
        <f t="shared" si="4"/>
        <v>0</v>
      </c>
      <c r="T72" s="495" t="str">
        <f t="shared" si="5"/>
        <v>-</v>
      </c>
    </row>
    <row r="73" spans="2:20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73"/>
      <c r="J73" s="474"/>
      <c r="K73" s="474"/>
      <c r="L73" s="473"/>
      <c r="M73" s="473"/>
      <c r="N73" s="475"/>
      <c r="O73" s="475"/>
      <c r="P73" s="475"/>
      <c r="Q73" s="493">
        <f>IF($A$1="补货",I73+J73+K73,I73)</f>
        <v>0</v>
      </c>
      <c r="R73" s="474"/>
      <c r="S73" s="494">
        <f t="shared" si="4"/>
        <v>0</v>
      </c>
      <c r="T73" s="495" t="str">
        <f t="shared" si="5"/>
        <v>-</v>
      </c>
    </row>
    <row r="74" spans="2:20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73"/>
      <c r="J74" s="474"/>
      <c r="K74" s="474"/>
      <c r="L74" s="473"/>
      <c r="M74" s="473"/>
      <c r="N74" s="475"/>
      <c r="O74" s="475"/>
      <c r="P74" s="475"/>
      <c r="Q74" s="493">
        <f>IF($A$1="补货",I74+J74+K74,I74)</f>
        <v>0</v>
      </c>
      <c r="R74" s="474"/>
      <c r="S74" s="494">
        <f t="shared" si="4"/>
        <v>0</v>
      </c>
      <c r="T74" s="495" t="str">
        <f t="shared" si="5"/>
        <v>-</v>
      </c>
    </row>
    <row r="75" spans="2:20">
      <c r="B75" s="424"/>
      <c r="C75" s="425"/>
      <c r="D75" s="426"/>
      <c r="E75" s="426"/>
      <c r="F75" s="429">
        <v>32</v>
      </c>
      <c r="G75" s="429" t="s">
        <v>298</v>
      </c>
      <c r="H75" s="430" t="s">
        <v>358</v>
      </c>
      <c r="I75" s="476"/>
      <c r="J75" s="477"/>
      <c r="K75" s="477"/>
      <c r="L75" s="476"/>
      <c r="M75" s="476"/>
      <c r="N75" s="478"/>
      <c r="O75" s="478"/>
      <c r="P75" s="478"/>
      <c r="Q75" s="496">
        <f>IF($A$1="补货",I75+J75+K75,I75)</f>
        <v>0</v>
      </c>
      <c r="R75" s="477"/>
      <c r="S75" s="497">
        <f t="shared" si="4"/>
        <v>0</v>
      </c>
      <c r="T75" s="498" t="str">
        <f t="shared" si="5"/>
        <v>-</v>
      </c>
    </row>
    <row r="76" spans="2:20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76"/>
      <c r="J76" s="477"/>
      <c r="K76" s="477"/>
      <c r="L76" s="476"/>
      <c r="M76" s="476"/>
      <c r="N76" s="478"/>
      <c r="O76" s="478"/>
      <c r="P76" s="478"/>
      <c r="Q76" s="496">
        <f>IF($A$1="补货",I76+J76+K76,I76)</f>
        <v>0</v>
      </c>
      <c r="R76" s="477"/>
      <c r="S76" s="497">
        <f t="shared" si="4"/>
        <v>0</v>
      </c>
      <c r="T76" s="498" t="str">
        <f t="shared" si="5"/>
        <v>-</v>
      </c>
    </row>
    <row r="77" spans="2:20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79"/>
      <c r="J77" s="480"/>
      <c r="K77" s="480"/>
      <c r="L77" s="479"/>
      <c r="M77" s="479"/>
      <c r="N77" s="481"/>
      <c r="O77" s="481"/>
      <c r="P77" s="481"/>
      <c r="Q77" s="499">
        <f>IF($A$1="补货",I77+J77+K77,I77)</f>
        <v>0</v>
      </c>
      <c r="R77" s="480"/>
      <c r="S77" s="500">
        <f t="shared" ref="S77:S90" si="6">Q77+R77</f>
        <v>0</v>
      </c>
      <c r="T77" s="501" t="str">
        <f t="shared" ref="T77:T90" si="7">IF(P77&lt;&gt;0,S77/P77*7,"-")</f>
        <v>-</v>
      </c>
    </row>
    <row r="78" spans="2:20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73"/>
      <c r="J78" s="474"/>
      <c r="K78" s="474"/>
      <c r="L78" s="473"/>
      <c r="M78" s="473"/>
      <c r="N78" s="475"/>
      <c r="O78" s="475"/>
      <c r="P78" s="475"/>
      <c r="Q78" s="493">
        <f>IF($A$1="补货",I78+J78+K78,I78)</f>
        <v>0</v>
      </c>
      <c r="R78" s="474"/>
      <c r="S78" s="494">
        <f t="shared" si="6"/>
        <v>0</v>
      </c>
      <c r="T78" s="495" t="str">
        <f t="shared" si="7"/>
        <v>-</v>
      </c>
    </row>
    <row r="79" spans="2:20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73"/>
      <c r="J79" s="474"/>
      <c r="K79" s="474"/>
      <c r="L79" s="473"/>
      <c r="M79" s="473"/>
      <c r="N79" s="475"/>
      <c r="O79" s="475"/>
      <c r="P79" s="475"/>
      <c r="Q79" s="493">
        <f>IF($A$1="补货",I79+J79+K79,I79)</f>
        <v>0</v>
      </c>
      <c r="R79" s="474"/>
      <c r="S79" s="494">
        <f t="shared" si="6"/>
        <v>0</v>
      </c>
      <c r="T79" s="495" t="str">
        <f t="shared" si="7"/>
        <v>-</v>
      </c>
    </row>
    <row r="80" spans="2:20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73"/>
      <c r="J80" s="474"/>
      <c r="K80" s="474"/>
      <c r="L80" s="473"/>
      <c r="M80" s="473"/>
      <c r="N80" s="475"/>
      <c r="O80" s="475"/>
      <c r="P80" s="475"/>
      <c r="Q80" s="493">
        <f>IF($A$1="补货",I80+J80+K80,I80)</f>
        <v>0</v>
      </c>
      <c r="R80" s="474"/>
      <c r="S80" s="494">
        <f t="shared" si="6"/>
        <v>0</v>
      </c>
      <c r="T80" s="495" t="str">
        <f t="shared" si="7"/>
        <v>-</v>
      </c>
    </row>
    <row r="81" spans="2:20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73"/>
      <c r="J81" s="474"/>
      <c r="K81" s="474"/>
      <c r="L81" s="473"/>
      <c r="M81" s="473"/>
      <c r="N81" s="475"/>
      <c r="O81" s="475"/>
      <c r="P81" s="475"/>
      <c r="Q81" s="493">
        <f>IF($A$1="补货",I81+J81+K81,I81)</f>
        <v>0</v>
      </c>
      <c r="R81" s="474"/>
      <c r="S81" s="494">
        <f t="shared" si="6"/>
        <v>0</v>
      </c>
      <c r="T81" s="495" t="str">
        <f t="shared" si="7"/>
        <v>-</v>
      </c>
    </row>
    <row r="82" spans="2:20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73"/>
      <c r="J82" s="474"/>
      <c r="K82" s="474"/>
      <c r="L82" s="473"/>
      <c r="M82" s="473"/>
      <c r="N82" s="475"/>
      <c r="O82" s="475"/>
      <c r="P82" s="475"/>
      <c r="Q82" s="493">
        <f>IF($A$1="补货",I82+J82+K82,I82)</f>
        <v>0</v>
      </c>
      <c r="R82" s="474"/>
      <c r="S82" s="494">
        <f t="shared" si="6"/>
        <v>0</v>
      </c>
      <c r="T82" s="495" t="str">
        <f t="shared" si="7"/>
        <v>-</v>
      </c>
    </row>
    <row r="83" spans="2:20">
      <c r="B83" s="424"/>
      <c r="C83" s="425"/>
      <c r="D83" s="426"/>
      <c r="E83" s="426"/>
      <c r="F83" s="429">
        <v>32</v>
      </c>
      <c r="G83" s="429" t="s">
        <v>298</v>
      </c>
      <c r="H83" s="430" t="s">
        <v>367</v>
      </c>
      <c r="I83" s="476"/>
      <c r="J83" s="477"/>
      <c r="K83" s="477"/>
      <c r="L83" s="476"/>
      <c r="M83" s="476"/>
      <c r="N83" s="478"/>
      <c r="O83" s="478"/>
      <c r="P83" s="478"/>
      <c r="Q83" s="496">
        <f>IF($A$1="补货",I83+J83+K83,I83)</f>
        <v>0</v>
      </c>
      <c r="R83" s="477"/>
      <c r="S83" s="497">
        <f t="shared" si="6"/>
        <v>0</v>
      </c>
      <c r="T83" s="498" t="str">
        <f t="shared" si="7"/>
        <v>-</v>
      </c>
    </row>
    <row r="84" spans="2:20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76"/>
      <c r="J84" s="477"/>
      <c r="K84" s="477"/>
      <c r="L84" s="476"/>
      <c r="M84" s="476"/>
      <c r="N84" s="478"/>
      <c r="O84" s="478"/>
      <c r="P84" s="478"/>
      <c r="Q84" s="496">
        <f>IF($A$1="补货",I84+J84+K84,I84)</f>
        <v>0</v>
      </c>
      <c r="R84" s="477"/>
      <c r="S84" s="497">
        <f t="shared" si="6"/>
        <v>0</v>
      </c>
      <c r="T84" s="498" t="str">
        <f t="shared" si="7"/>
        <v>-</v>
      </c>
    </row>
    <row r="85" spans="2:20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79"/>
      <c r="J85" s="480"/>
      <c r="K85" s="480"/>
      <c r="L85" s="479"/>
      <c r="M85" s="479"/>
      <c r="N85" s="481"/>
      <c r="O85" s="481"/>
      <c r="P85" s="481"/>
      <c r="Q85" s="499">
        <f>IF($A$1="补货",I85+J85+K85,I85)</f>
        <v>0</v>
      </c>
      <c r="R85" s="480"/>
      <c r="S85" s="500">
        <f t="shared" si="6"/>
        <v>0</v>
      </c>
      <c r="T85" s="501" t="str">
        <f t="shared" si="7"/>
        <v>-</v>
      </c>
    </row>
    <row r="86" spans="2:20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73"/>
      <c r="J86" s="474"/>
      <c r="K86" s="474"/>
      <c r="L86" s="473"/>
      <c r="M86" s="473"/>
      <c r="N86" s="475"/>
      <c r="O86" s="475"/>
      <c r="P86" s="475"/>
      <c r="Q86" s="493">
        <f>IF($A$1="补货",I86+J86+K86,I86)</f>
        <v>0</v>
      </c>
      <c r="R86" s="474"/>
      <c r="S86" s="494">
        <f t="shared" si="6"/>
        <v>0</v>
      </c>
      <c r="T86" s="495" t="str">
        <f t="shared" si="7"/>
        <v>-</v>
      </c>
    </row>
    <row r="87" spans="2:20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73"/>
      <c r="J87" s="474"/>
      <c r="K87" s="474"/>
      <c r="L87" s="473"/>
      <c r="M87" s="473"/>
      <c r="N87" s="475"/>
      <c r="O87" s="475"/>
      <c r="P87" s="475"/>
      <c r="Q87" s="493">
        <f>IF($A$1="补货",I87+J87+K87,I87)</f>
        <v>0</v>
      </c>
      <c r="R87" s="474"/>
      <c r="S87" s="494">
        <f t="shared" ref="S87:S100" si="8">Q87+R87</f>
        <v>0</v>
      </c>
      <c r="T87" s="495" t="str">
        <f t="shared" ref="T87:T100" si="9">IF(P87&lt;&gt;0,S87/P87*7,"-")</f>
        <v>-</v>
      </c>
    </row>
    <row r="88" spans="2:20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73"/>
      <c r="J88" s="474"/>
      <c r="K88" s="474"/>
      <c r="L88" s="473"/>
      <c r="M88" s="473"/>
      <c r="N88" s="475"/>
      <c r="O88" s="475"/>
      <c r="P88" s="475"/>
      <c r="Q88" s="493">
        <f>IF($A$1="补货",I88+J88+K88,I88)</f>
        <v>0</v>
      </c>
      <c r="R88" s="474"/>
      <c r="S88" s="494">
        <f t="shared" si="8"/>
        <v>0</v>
      </c>
      <c r="T88" s="495" t="str">
        <f t="shared" si="9"/>
        <v>-</v>
      </c>
    </row>
    <row r="89" spans="2:20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73"/>
      <c r="J89" s="474"/>
      <c r="K89" s="474"/>
      <c r="L89" s="473"/>
      <c r="M89" s="473"/>
      <c r="N89" s="475"/>
      <c r="O89" s="475"/>
      <c r="P89" s="475"/>
      <c r="Q89" s="493">
        <f>IF($A$1="补货",I89+J89+K89,I89)</f>
        <v>0</v>
      </c>
      <c r="R89" s="474"/>
      <c r="S89" s="494">
        <f t="shared" si="8"/>
        <v>0</v>
      </c>
      <c r="T89" s="495" t="str">
        <f t="shared" si="9"/>
        <v>-</v>
      </c>
    </row>
    <row r="90" spans="2:20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73"/>
      <c r="J90" s="474"/>
      <c r="K90" s="474"/>
      <c r="L90" s="473"/>
      <c r="M90" s="473"/>
      <c r="N90" s="475"/>
      <c r="O90" s="475"/>
      <c r="P90" s="475"/>
      <c r="Q90" s="493">
        <f>IF($A$1="补货",I90+J90+K90,I90)</f>
        <v>0</v>
      </c>
      <c r="R90" s="474"/>
      <c r="S90" s="494">
        <f t="shared" si="8"/>
        <v>0</v>
      </c>
      <c r="T90" s="495" t="str">
        <f t="shared" si="9"/>
        <v>-</v>
      </c>
    </row>
    <row r="91" spans="2:20">
      <c r="B91" s="424"/>
      <c r="C91" s="425"/>
      <c r="D91" s="426"/>
      <c r="E91" s="426"/>
      <c r="F91" s="427">
        <v>32</v>
      </c>
      <c r="G91" s="427" t="s">
        <v>298</v>
      </c>
      <c r="H91" s="428" t="s">
        <v>375</v>
      </c>
      <c r="I91" s="473"/>
      <c r="J91" s="474"/>
      <c r="K91" s="474"/>
      <c r="L91" s="473"/>
      <c r="M91" s="473"/>
      <c r="N91" s="475"/>
      <c r="O91" s="475"/>
      <c r="P91" s="475"/>
      <c r="Q91" s="493">
        <f>IF($A$1="补货",I91+J91+K91,I91)</f>
        <v>0</v>
      </c>
      <c r="R91" s="474"/>
      <c r="S91" s="494">
        <f t="shared" si="8"/>
        <v>0</v>
      </c>
      <c r="T91" s="495" t="str">
        <f t="shared" si="9"/>
        <v>-</v>
      </c>
    </row>
    <row r="92" ht="26.25" spans="2:20">
      <c r="B92" s="435"/>
      <c r="C92" s="436"/>
      <c r="D92" s="437"/>
      <c r="E92" s="437"/>
      <c r="F92" s="438">
        <v>34</v>
      </c>
      <c r="G92" s="438" t="s">
        <v>308</v>
      </c>
      <c r="H92" s="439" t="s">
        <v>376</v>
      </c>
      <c r="I92" s="482"/>
      <c r="J92" s="483"/>
      <c r="K92" s="483"/>
      <c r="L92" s="482"/>
      <c r="M92" s="482"/>
      <c r="N92" s="484"/>
      <c r="O92" s="484"/>
      <c r="P92" s="484"/>
      <c r="Q92" s="502">
        <f>IF($A$1="补货",I92+J92+K92,I92)</f>
        <v>0</v>
      </c>
      <c r="R92" s="483"/>
      <c r="S92" s="503">
        <f t="shared" si="8"/>
        <v>0</v>
      </c>
      <c r="T92" s="504" t="str">
        <f t="shared" si="9"/>
        <v>-</v>
      </c>
    </row>
    <row r="93" spans="2:20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70"/>
      <c r="J93" s="471"/>
      <c r="K93" s="471"/>
      <c r="L93" s="470"/>
      <c r="M93" s="470"/>
      <c r="N93" s="472"/>
      <c r="O93" s="472"/>
      <c r="P93" s="472"/>
      <c r="Q93" s="491">
        <f>IF($A$1="补货",I93+J93+K93,I93)</f>
        <v>0</v>
      </c>
      <c r="R93" s="471"/>
      <c r="S93" s="491">
        <f t="shared" si="8"/>
        <v>0</v>
      </c>
      <c r="T93" s="492" t="str">
        <f t="shared" si="9"/>
        <v>-</v>
      </c>
    </row>
    <row r="94" spans="2:20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73"/>
      <c r="J94" s="474"/>
      <c r="K94" s="474"/>
      <c r="L94" s="473"/>
      <c r="M94" s="473"/>
      <c r="N94" s="475"/>
      <c r="O94" s="475"/>
      <c r="P94" s="475"/>
      <c r="Q94" s="493">
        <f>IF($A$1="补货",I94+J94+K94,I94)</f>
        <v>0</v>
      </c>
      <c r="R94" s="474"/>
      <c r="S94" s="494">
        <f t="shared" si="8"/>
        <v>0</v>
      </c>
      <c r="T94" s="495" t="str">
        <f t="shared" si="9"/>
        <v>-</v>
      </c>
    </row>
    <row r="95" spans="2:20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73"/>
      <c r="J95" s="474"/>
      <c r="K95" s="474"/>
      <c r="L95" s="473"/>
      <c r="M95" s="473"/>
      <c r="N95" s="475"/>
      <c r="O95" s="475"/>
      <c r="P95" s="475"/>
      <c r="Q95" s="493">
        <f>IF($A$1="补货",I95+J95+K95,I95)</f>
        <v>0</v>
      </c>
      <c r="R95" s="474"/>
      <c r="S95" s="494">
        <f t="shared" si="8"/>
        <v>0</v>
      </c>
      <c r="T95" s="495" t="str">
        <f t="shared" si="9"/>
        <v>-</v>
      </c>
    </row>
    <row r="96" spans="2:20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73"/>
      <c r="J96" s="474"/>
      <c r="K96" s="474"/>
      <c r="L96" s="473"/>
      <c r="M96" s="473"/>
      <c r="N96" s="475"/>
      <c r="O96" s="475"/>
      <c r="P96" s="475"/>
      <c r="Q96" s="493">
        <f>IF($A$1="补货",I96+J96+K96,I96)</f>
        <v>0</v>
      </c>
      <c r="R96" s="474"/>
      <c r="S96" s="494">
        <f t="shared" si="8"/>
        <v>0</v>
      </c>
      <c r="T96" s="495" t="str">
        <f t="shared" si="9"/>
        <v>-</v>
      </c>
    </row>
    <row r="97" spans="2:20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73"/>
      <c r="J97" s="474"/>
      <c r="K97" s="474"/>
      <c r="L97" s="473"/>
      <c r="M97" s="473"/>
      <c r="N97" s="475"/>
      <c r="O97" s="475"/>
      <c r="P97" s="475"/>
      <c r="Q97" s="493">
        <f>IF($A$1="补货",I97+J97+K97,I97)</f>
        <v>0</v>
      </c>
      <c r="R97" s="474"/>
      <c r="S97" s="494">
        <f t="shared" si="8"/>
        <v>0</v>
      </c>
      <c r="T97" s="495" t="str">
        <f t="shared" si="9"/>
        <v>-</v>
      </c>
    </row>
    <row r="98" spans="2:20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73"/>
      <c r="J98" s="474"/>
      <c r="K98" s="474"/>
      <c r="L98" s="473"/>
      <c r="M98" s="473"/>
      <c r="N98" s="475"/>
      <c r="O98" s="475"/>
      <c r="P98" s="475"/>
      <c r="Q98" s="493">
        <f>IF($A$1="补货",I98+J98+K98,I98)</f>
        <v>0</v>
      </c>
      <c r="R98" s="474"/>
      <c r="S98" s="494">
        <f t="shared" si="8"/>
        <v>0</v>
      </c>
      <c r="T98" s="495" t="str">
        <f t="shared" si="9"/>
        <v>-</v>
      </c>
    </row>
    <row r="99" ht="26.25" spans="2:20">
      <c r="B99" s="435"/>
      <c r="C99" s="436"/>
      <c r="D99" s="437"/>
      <c r="E99" s="437"/>
      <c r="F99" s="438">
        <v>36</v>
      </c>
      <c r="G99" s="438" t="s">
        <v>387</v>
      </c>
      <c r="H99" s="462" t="s">
        <v>388</v>
      </c>
      <c r="I99" s="482"/>
      <c r="J99" s="483"/>
      <c r="K99" s="483"/>
      <c r="L99" s="482"/>
      <c r="M99" s="482"/>
      <c r="N99" s="484"/>
      <c r="O99" s="484"/>
      <c r="P99" s="484"/>
      <c r="Q99" s="502">
        <f>IF($A$1="补货",I99+J99+K99,I99)</f>
        <v>0</v>
      </c>
      <c r="R99" s="483"/>
      <c r="S99" s="503">
        <f t="shared" si="8"/>
        <v>0</v>
      </c>
      <c r="T99" s="504" t="str">
        <f t="shared" si="9"/>
        <v>-</v>
      </c>
    </row>
    <row r="102" spans="10:10">
      <c r="J102" s="511"/>
    </row>
    <row r="103" spans="10:10">
      <c r="J103" s="511"/>
    </row>
    <row r="104" spans="10:10">
      <c r="J104" s="511"/>
    </row>
    <row r="105" spans="10:10">
      <c r="J105" s="511"/>
    </row>
    <row r="106" spans="10:10">
      <c r="J106" s="511"/>
    </row>
    <row r="107" spans="10:10">
      <c r="J107" s="511"/>
    </row>
    <row r="108" spans="10:10">
      <c r="J108" s="511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24">
    <cfRule type="expression" dxfId="6" priority="203">
      <formula>AND(Q24&lt;&gt;"",Q24/P24&lt;4)</formula>
    </cfRule>
    <cfRule type="expression" dxfId="7" priority="204">
      <formula>AND(Q24&lt;&gt;"",Q24=0)</formula>
    </cfRule>
  </conditionalFormatting>
  <conditionalFormatting sqref="S24">
    <cfRule type="expression" dxfId="6" priority="201">
      <formula>AND(S24&lt;&gt;"",S24/P24&lt;4)</formula>
    </cfRule>
    <cfRule type="expression" dxfId="7" priority="202">
      <formula>AND(S24&lt;&gt;"",S24=0)</formula>
    </cfRule>
  </conditionalFormatting>
  <conditionalFormatting sqref="Q47">
    <cfRule type="expression" dxfId="6" priority="107">
      <formula>AND(Q47&lt;&gt;"",Q47/P47&lt;4)</formula>
    </cfRule>
    <cfRule type="expression" dxfId="7" priority="108">
      <formula>AND(Q47&lt;&gt;"",Q47=0)</formula>
    </cfRule>
  </conditionalFormatting>
  <conditionalFormatting sqref="S47">
    <cfRule type="expression" dxfId="6" priority="105">
      <formula>AND(S47&lt;&gt;"",S47/P47&lt;4)</formula>
    </cfRule>
    <cfRule type="expression" dxfId="7" priority="106">
      <formula>AND(S47&lt;&gt;"",S47=0)</formula>
    </cfRule>
  </conditionalFormatting>
  <conditionalFormatting sqref="Q61">
    <cfRule type="expression" dxfId="6" priority="167">
      <formula>AND(Q61&lt;&gt;"",Q61/P61&lt;4)</formula>
    </cfRule>
    <cfRule type="expression" dxfId="7" priority="168">
      <formula>AND(Q61&lt;&gt;"",Q61=0)</formula>
    </cfRule>
  </conditionalFormatting>
  <conditionalFormatting sqref="S61">
    <cfRule type="expression" dxfId="6" priority="165">
      <formula>AND(S61&lt;&gt;"",S61/P61&lt;4)</formula>
    </cfRule>
    <cfRule type="expression" dxfId="7" priority="166">
      <formula>AND(S61&lt;&gt;"",S61=0)</formula>
    </cfRule>
  </conditionalFormatting>
  <conditionalFormatting sqref="R67">
    <cfRule type="expression" dxfId="8" priority="246">
      <formula>AND($A$1&lt;&gt;"补货",R69&gt;J69)</formula>
    </cfRule>
  </conditionalFormatting>
  <conditionalFormatting sqref="I68">
    <cfRule type="expression" dxfId="1" priority="77">
      <formula>I68/P68*7&lt;50</formula>
    </cfRule>
    <cfRule type="expression" dxfId="0" priority="76">
      <formula>I68/P68*7&lt;20</formula>
    </cfRule>
  </conditionalFormatting>
  <conditionalFormatting sqref="J68:K68">
    <cfRule type="expression" dxfId="2" priority="85">
      <formula>OR(J68=0,J68="0")</formula>
    </cfRule>
  </conditionalFormatting>
  <conditionalFormatting sqref="P68">
    <cfRule type="expression" dxfId="5" priority="88">
      <formula>P68&gt;0</formula>
    </cfRule>
    <cfRule type="expression" dxfId="4" priority="87">
      <formula>P68&gt;0.5</formula>
    </cfRule>
    <cfRule type="expression" dxfId="3" priority="86">
      <formula>P68&gt;1</formula>
    </cfRule>
  </conditionalFormatting>
  <conditionalFormatting sqref="Q68">
    <cfRule type="expression" dxfId="7" priority="84">
      <formula>AND(Q68&lt;&gt;"",Q68=0)</formula>
    </cfRule>
    <cfRule type="expression" dxfId="6" priority="83">
      <formula>AND(Q68&lt;&gt;"",Q68/P68&lt;4)</formula>
    </cfRule>
  </conditionalFormatting>
  <conditionalFormatting sqref="R68">
    <cfRule type="expression" dxfId="8" priority="89">
      <formula>AND($A$1&lt;&gt;"补货",R70&gt;J70)</formula>
    </cfRule>
  </conditionalFormatting>
  <conditionalFormatting sqref="S68">
    <cfRule type="expression" dxfId="7" priority="82">
      <formula>AND(S68&lt;&gt;"",S68=0)</formula>
    </cfRule>
    <cfRule type="expression" dxfId="6" priority="81">
      <formula>AND(S68&lt;&gt;"",S68/P68&lt;4)</formula>
    </cfRule>
  </conditionalFormatting>
  <conditionalFormatting sqref="T68">
    <cfRule type="expression" dxfId="10" priority="80">
      <formula>T68&lt;100</formula>
    </cfRule>
    <cfRule type="expression" dxfId="0" priority="79">
      <formula>T68&lt;50</formula>
    </cfRule>
    <cfRule type="expression" dxfId="9" priority="78">
      <formula>T68&lt;20</formula>
    </cfRule>
  </conditionalFormatting>
  <conditionalFormatting sqref="R75">
    <cfRule type="expression" dxfId="8" priority="247">
      <formula>AND($A$1&lt;&gt;"补货",R77&gt;J77)</formula>
    </cfRule>
  </conditionalFormatting>
  <conditionalFormatting sqref="I76">
    <cfRule type="expression" dxfId="1" priority="63">
      <formula>I76/P76*7&lt;50</formula>
    </cfRule>
    <cfRule type="expression" dxfId="0" priority="62">
      <formula>I76/P76*7&lt;20</formula>
    </cfRule>
  </conditionalFormatting>
  <conditionalFormatting sqref="J76:K76">
    <cfRule type="expression" dxfId="2" priority="71">
      <formula>OR(J76=0,J76="0")</formula>
    </cfRule>
  </conditionalFormatting>
  <conditionalFormatting sqref="P76">
    <cfRule type="expression" dxfId="5" priority="74">
      <formula>P76&gt;0</formula>
    </cfRule>
    <cfRule type="expression" dxfId="4" priority="73">
      <formula>P76&gt;0.5</formula>
    </cfRule>
    <cfRule type="expression" dxfId="3" priority="72">
      <formula>P76&gt;1</formula>
    </cfRule>
  </conditionalFormatting>
  <conditionalFormatting sqref="Q76">
    <cfRule type="expression" dxfId="7" priority="70">
      <formula>AND(Q76&lt;&gt;"",Q76=0)</formula>
    </cfRule>
    <cfRule type="expression" dxfId="6" priority="69">
      <formula>AND(Q76&lt;&gt;"",Q76/P76&lt;4)</formula>
    </cfRule>
  </conditionalFormatting>
  <conditionalFormatting sqref="R76">
    <cfRule type="expression" dxfId="8" priority="75">
      <formula>AND($A$1&lt;&gt;"补货",R78&gt;J78)</formula>
    </cfRule>
  </conditionalFormatting>
  <conditionalFormatting sqref="S76">
    <cfRule type="expression" dxfId="7" priority="68">
      <formula>AND(S76&lt;&gt;"",S76=0)</formula>
    </cfRule>
    <cfRule type="expression" dxfId="6" priority="67">
      <formula>AND(S76&lt;&gt;"",S76/P76&lt;4)</formula>
    </cfRule>
  </conditionalFormatting>
  <conditionalFormatting sqref="T76">
    <cfRule type="expression" dxfId="10" priority="66">
      <formula>T76&lt;100</formula>
    </cfRule>
    <cfRule type="expression" dxfId="0" priority="65">
      <formula>T76&lt;50</formula>
    </cfRule>
    <cfRule type="expression" dxfId="9" priority="64">
      <formula>T76&lt;20</formula>
    </cfRule>
  </conditionalFormatting>
  <conditionalFormatting sqref="R83">
    <cfRule type="expression" dxfId="8" priority="248">
      <formula>AND($A$1&lt;&gt;"补货",R85&gt;J85)</formula>
    </cfRule>
  </conditionalFormatting>
  <conditionalFormatting sqref="I84">
    <cfRule type="expression" dxfId="1" priority="49">
      <formula>I84/P84*7&lt;50</formula>
    </cfRule>
    <cfRule type="expression" dxfId="0" priority="48">
      <formula>I84/P84*7&lt;20</formula>
    </cfRule>
  </conditionalFormatting>
  <conditionalFormatting sqref="J84:K84">
    <cfRule type="expression" dxfId="2" priority="57">
      <formula>OR(J84=0,J84="0")</formula>
    </cfRule>
  </conditionalFormatting>
  <conditionalFormatting sqref="P84">
    <cfRule type="expression" dxfId="5" priority="60">
      <formula>P84&gt;0</formula>
    </cfRule>
    <cfRule type="expression" dxfId="4" priority="59">
      <formula>P84&gt;0.5</formula>
    </cfRule>
    <cfRule type="expression" dxfId="3" priority="58">
      <formula>P84&gt;1</formula>
    </cfRule>
  </conditionalFormatting>
  <conditionalFormatting sqref="Q84">
    <cfRule type="expression" dxfId="7" priority="56">
      <formula>AND(Q84&lt;&gt;"",Q84=0)</formula>
    </cfRule>
    <cfRule type="expression" dxfId="6" priority="55">
      <formula>AND(Q84&lt;&gt;"",Q84/P84&lt;4)</formula>
    </cfRule>
  </conditionalFormatting>
  <conditionalFormatting sqref="R84">
    <cfRule type="expression" dxfId="8" priority="61">
      <formula>AND($A$1&lt;&gt;"补货",R86&gt;J86)</formula>
    </cfRule>
  </conditionalFormatting>
  <conditionalFormatting sqref="S84">
    <cfRule type="expression" dxfId="7" priority="54">
      <formula>AND(S84&lt;&gt;"",S84=0)</formula>
    </cfRule>
    <cfRule type="expression" dxfId="6" priority="53">
      <formula>AND(S84&lt;&gt;"",S84/P84&lt;4)</formula>
    </cfRule>
  </conditionalFormatting>
  <conditionalFormatting sqref="T84">
    <cfRule type="expression" dxfId="10" priority="52">
      <formula>T84&lt;100</formula>
    </cfRule>
    <cfRule type="expression" dxfId="0" priority="51">
      <formula>T84&lt;50</formula>
    </cfRule>
    <cfRule type="expression" dxfId="9" priority="50">
      <formula>T84&lt;20</formula>
    </cfRule>
  </conditionalFormatting>
  <conditionalFormatting sqref="R91">
    <cfRule type="expression" dxfId="8" priority="249">
      <formula>AND($A$1&lt;&gt;"补货",R100&gt;J100)</formula>
    </cfRule>
  </conditionalFormatting>
  <conditionalFormatting sqref="I92">
    <cfRule type="expression" dxfId="0" priority="34">
      <formula>I92/P92*7&lt;20</formula>
    </cfRule>
    <cfRule type="expression" dxfId="1" priority="35">
      <formula>I92/P92*7&lt;50</formula>
    </cfRule>
  </conditionalFormatting>
  <conditionalFormatting sqref="J92:K92">
    <cfRule type="expression" dxfId="2" priority="43">
      <formula>OR(J92=0,J92="0")</formula>
    </cfRule>
  </conditionalFormatting>
  <conditionalFormatting sqref="P92">
    <cfRule type="expression" dxfId="3" priority="44">
      <formula>P92&gt;1</formula>
    </cfRule>
    <cfRule type="expression" dxfId="4" priority="45">
      <formula>P92&gt;0.5</formula>
    </cfRule>
    <cfRule type="expression" dxfId="5" priority="46">
      <formula>P92&gt;0</formula>
    </cfRule>
  </conditionalFormatting>
  <conditionalFormatting sqref="Q92">
    <cfRule type="expression" dxfId="6" priority="41">
      <formula>AND(Q92&lt;&gt;"",Q92/P92&lt;4)</formula>
    </cfRule>
    <cfRule type="expression" dxfId="7" priority="42">
      <formula>AND(Q92&lt;&gt;"",Q92=0)</formula>
    </cfRule>
  </conditionalFormatting>
  <conditionalFormatting sqref="R92">
    <cfRule type="expression" dxfId="8" priority="47">
      <formula>AND($A$1&lt;&gt;"补货",R101&gt;J101)</formula>
    </cfRule>
  </conditionalFormatting>
  <conditionalFormatting sqref="S92">
    <cfRule type="expression" dxfId="6" priority="39">
      <formula>AND(S92&lt;&gt;"",S92/P92&lt;4)</formula>
    </cfRule>
    <cfRule type="expression" dxfId="7" priority="40">
      <formula>AND(S92&lt;&gt;"",S92=0)</formula>
    </cfRule>
  </conditionalFormatting>
  <conditionalFormatting sqref="T92">
    <cfRule type="expression" dxfId="9" priority="36">
      <formula>T92&lt;20</formula>
    </cfRule>
    <cfRule type="expression" dxfId="0" priority="37">
      <formula>T92&lt;50</formula>
    </cfRule>
    <cfRule type="expression" dxfId="10" priority="38">
      <formula>T92&lt;100</formula>
    </cfRule>
  </conditionalFormatting>
  <conditionalFormatting sqref="Q93">
    <cfRule type="expression" dxfId="7" priority="29">
      <formula>AND(Q93&lt;&gt;"",Q93=0)</formula>
    </cfRule>
    <cfRule type="expression" dxfId="6" priority="28">
      <formula>AND(Q93&lt;&gt;"",Q93/P93&lt;4)</formula>
    </cfRule>
  </conditionalFormatting>
  <conditionalFormatting sqref="S93">
    <cfRule type="expression" dxfId="7" priority="27">
      <formula>AND(S93&lt;&gt;"",S93=0)</formula>
    </cfRule>
    <cfRule type="expression" dxfId="6" priority="26">
      <formula>AND(S93&lt;&gt;"",S93/P93&lt;4)</formula>
    </cfRule>
  </conditionalFormatting>
  <conditionalFormatting sqref="R98">
    <cfRule type="expression" dxfId="8" priority="250">
      <formula>AND($A$1&lt;&gt;"补货",#REF!&gt;#REF!)</formula>
    </cfRule>
  </conditionalFormatting>
  <conditionalFormatting sqref="I99">
    <cfRule type="expression" dxfId="0" priority="1">
      <formula>I99/P99*7&lt;20</formula>
    </cfRule>
    <cfRule type="expression" dxfId="1" priority="2">
      <formula>I99/P99*7&lt;50</formula>
    </cfRule>
  </conditionalFormatting>
  <conditionalFormatting sqref="J99:K99">
    <cfRule type="expression" dxfId="2" priority="10">
      <formula>OR(J99=0,J99="0")</formula>
    </cfRule>
  </conditionalFormatting>
  <conditionalFormatting sqref="P99">
    <cfRule type="expression" dxfId="3" priority="11">
      <formula>P99&gt;1</formula>
    </cfRule>
    <cfRule type="expression" dxfId="4" priority="12">
      <formula>P99&gt;0.5</formula>
    </cfRule>
    <cfRule type="expression" dxfId="5" priority="13">
      <formula>P99&gt;0</formula>
    </cfRule>
  </conditionalFormatting>
  <conditionalFormatting sqref="Q99">
    <cfRule type="expression" dxfId="6" priority="8">
      <formula>AND(Q99&lt;&gt;"",Q99/P99&lt;4)</formula>
    </cfRule>
    <cfRule type="expression" dxfId="7" priority="9">
      <formula>AND(Q99&lt;&gt;"",Q99=0)</formula>
    </cfRule>
  </conditionalFormatting>
  <conditionalFormatting sqref="R99">
    <cfRule type="expression" dxfId="8" priority="14">
      <formula>AND($A$1&lt;&gt;"补货",R101&gt;J101)</formula>
    </cfRule>
  </conditionalFormatting>
  <conditionalFormatting sqref="S99">
    <cfRule type="expression" dxfId="6" priority="6">
      <formula>AND(S99&lt;&gt;"",S99/P99&lt;4)</formula>
    </cfRule>
    <cfRule type="expression" dxfId="7" priority="7">
      <formula>AND(S99&lt;&gt;"",S99=0)</formula>
    </cfRule>
  </conditionalFormatting>
  <conditionalFormatting sqref="T99">
    <cfRule type="expression" dxfId="9" priority="3">
      <formula>T99&lt;20</formula>
    </cfRule>
    <cfRule type="expression" dxfId="0" priority="4">
      <formula>T99&lt;50</formula>
    </cfRule>
    <cfRule type="expression" dxfId="10" priority="5">
      <formula>T99&lt;100</formula>
    </cfRule>
  </conditionalFormatting>
  <conditionalFormatting sqref="I93:I98">
    <cfRule type="expression" dxfId="0" priority="16">
      <formula>I93/P93*7&lt;20</formula>
    </cfRule>
    <cfRule type="expression" dxfId="1" priority="17">
      <formula>I93/P93*7&lt;50</formula>
    </cfRule>
  </conditionalFormatting>
  <conditionalFormatting sqref="P3:P9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10:P16">
    <cfRule type="expression" dxfId="3" priority="217">
      <formula>P10&gt;1</formula>
    </cfRule>
    <cfRule type="expression" dxfId="4" priority="218">
      <formula>P10&gt;0.5</formula>
    </cfRule>
    <cfRule type="expression" dxfId="5" priority="219">
      <formula>P10&gt;0</formula>
    </cfRule>
  </conditionalFormatting>
  <conditionalFormatting sqref="P17:P23">
    <cfRule type="expression" dxfId="3" priority="229">
      <formula>P17&gt;1</formula>
    </cfRule>
    <cfRule type="expression" dxfId="4" priority="230">
      <formula>P17&gt;0.5</formula>
    </cfRule>
    <cfRule type="expression" dxfId="5" priority="231">
      <formula>P17&gt;0</formula>
    </cfRule>
  </conditionalFormatting>
  <conditionalFormatting sqref="P24:P31">
    <cfRule type="expression" dxfId="3" priority="205">
      <formula>P24&gt;1</formula>
    </cfRule>
    <cfRule type="expression" dxfId="4" priority="206">
      <formula>P24&gt;0.5</formula>
    </cfRule>
    <cfRule type="expression" dxfId="5" priority="207">
      <formula>P24&gt;0</formula>
    </cfRule>
  </conditionalFormatting>
  <conditionalFormatting sqref="P32:P39">
    <cfRule type="expression" dxfId="3" priority="193">
      <formula>P32&gt;1</formula>
    </cfRule>
    <cfRule type="expression" dxfId="4" priority="194">
      <formula>P32&gt;0.5</formula>
    </cfRule>
    <cfRule type="expression" dxfId="5" priority="195">
      <formula>P32&gt;0</formula>
    </cfRule>
  </conditionalFormatting>
  <conditionalFormatting sqref="P40:P46">
    <cfRule type="expression" dxfId="3" priority="181">
      <formula>P40&gt;1</formula>
    </cfRule>
    <cfRule type="expression" dxfId="4" priority="182">
      <formula>P40&gt;0.5</formula>
    </cfRule>
    <cfRule type="expression" dxfId="5" priority="183">
      <formula>P40&gt;0</formula>
    </cfRule>
  </conditionalFormatting>
  <conditionalFormatting sqref="P47:P53">
    <cfRule type="expression" dxfId="3" priority="109">
      <formula>P47&gt;1</formula>
    </cfRule>
    <cfRule type="expression" dxfId="4" priority="110">
      <formula>P47&gt;0.5</formula>
    </cfRule>
    <cfRule type="expression" dxfId="5" priority="111">
      <formula>P47&gt;0</formula>
    </cfRule>
  </conditionalFormatting>
  <conditionalFormatting sqref="P54:P60">
    <cfRule type="expression" dxfId="3" priority="121">
      <formula>P54&gt;1</formula>
    </cfRule>
    <cfRule type="expression" dxfId="4" priority="122">
      <formula>P54&gt;0.5</formula>
    </cfRule>
    <cfRule type="expression" dxfId="5" priority="123">
      <formula>P54&gt;0</formula>
    </cfRule>
  </conditionalFormatting>
  <conditionalFormatting sqref="P61:P67">
    <cfRule type="expression" dxfId="3" priority="169">
      <formula>P61&gt;1</formula>
    </cfRule>
    <cfRule type="expression" dxfId="4" priority="170">
      <formula>P61&gt;0.5</formula>
    </cfRule>
    <cfRule type="expression" dxfId="5" priority="171">
      <formula>P61&gt;0</formula>
    </cfRule>
  </conditionalFormatting>
  <conditionalFormatting sqref="P69:P75">
    <cfRule type="expression" dxfId="3" priority="133">
      <formula>P69&gt;1</formula>
    </cfRule>
    <cfRule type="expression" dxfId="4" priority="134">
      <formula>P69&gt;0.5</formula>
    </cfRule>
    <cfRule type="expression" dxfId="5" priority="135">
      <formula>P69&gt;0</formula>
    </cfRule>
  </conditionalFormatting>
  <conditionalFormatting sqref="P77:P83">
    <cfRule type="expression" dxfId="3" priority="145">
      <formula>P77&gt;1</formula>
    </cfRule>
    <cfRule type="expression" dxfId="4" priority="146">
      <formula>P77&gt;0.5</formula>
    </cfRule>
    <cfRule type="expression" dxfId="5" priority="147">
      <formula>P77&gt;0</formula>
    </cfRule>
  </conditionalFormatting>
  <conditionalFormatting sqref="P85:P91">
    <cfRule type="expression" dxfId="3" priority="157">
      <formula>P85&gt;1</formula>
    </cfRule>
    <cfRule type="expression" dxfId="4" priority="158">
      <formula>P85&gt;0.5</formula>
    </cfRule>
    <cfRule type="expression" dxfId="5" priority="159">
      <formula>P85&gt;0</formula>
    </cfRule>
  </conditionalFormatting>
  <conditionalFormatting sqref="P93:P98">
    <cfRule type="expression" dxfId="3" priority="30">
      <formula>P93&gt;1</formula>
    </cfRule>
    <cfRule type="expression" dxfId="4" priority="31">
      <formula>P93&gt;0.5</formula>
    </cfRule>
    <cfRule type="expression" dxfId="5" priority="32">
      <formula>P93&gt;0</formula>
    </cfRule>
  </conditionalFormatting>
  <conditionalFormatting sqref="Q10:Q16">
    <cfRule type="expression" dxfId="6" priority="213">
      <formula>AND(Q10&lt;&gt;"",Q10/P10&lt;4)</formula>
    </cfRule>
    <cfRule type="expression" dxfId="7" priority="214">
      <formula>AND(Q10&lt;&gt;"",Q10=0)</formula>
    </cfRule>
  </conditionalFormatting>
  <conditionalFormatting sqref="Q25:Q39">
    <cfRule type="expression" dxfId="6" priority="189">
      <formula>AND(Q25&lt;&gt;"",Q25/P25&lt;4)</formula>
    </cfRule>
    <cfRule type="expression" dxfId="7" priority="190">
      <formula>AND(Q25&lt;&gt;"",Q25=0)</formula>
    </cfRule>
  </conditionalFormatting>
  <conditionalFormatting sqref="Q40:Q46">
    <cfRule type="expression" dxfId="6" priority="177">
      <formula>AND(Q40&lt;&gt;"",Q40/P40&lt;4)</formula>
    </cfRule>
    <cfRule type="expression" dxfId="7" priority="178">
      <formula>AND(Q40&lt;&gt;"",Q40=0)</formula>
    </cfRule>
  </conditionalFormatting>
  <conditionalFormatting sqref="Q48:Q53">
    <cfRule type="expression" dxfId="6" priority="98">
      <formula>AND(Q48&lt;&gt;"",Q48/P48&lt;4)</formula>
    </cfRule>
    <cfRule type="expression" dxfId="7" priority="99">
      <formula>AND(Q48&lt;&gt;"",Q48=0)</formula>
    </cfRule>
  </conditionalFormatting>
  <conditionalFormatting sqref="Q54:Q60">
    <cfRule type="expression" dxfId="6" priority="117">
      <formula>AND(Q54&lt;&gt;"",Q54/P54&lt;4)</formula>
    </cfRule>
    <cfRule type="expression" dxfId="7" priority="118">
      <formula>AND(Q54&lt;&gt;"",Q54=0)</formula>
    </cfRule>
  </conditionalFormatting>
  <conditionalFormatting sqref="Q69:Q75">
    <cfRule type="expression" dxfId="6" priority="129">
      <formula>AND(Q69&lt;&gt;"",Q69/P69&lt;4)</formula>
    </cfRule>
    <cfRule type="expression" dxfId="7" priority="130">
      <formula>AND(Q69&lt;&gt;"",Q69=0)</formula>
    </cfRule>
  </conditionalFormatting>
  <conditionalFormatting sqref="Q77:Q83">
    <cfRule type="expression" dxfId="6" priority="141">
      <formula>AND(Q77&lt;&gt;"",Q77/P77&lt;4)</formula>
    </cfRule>
    <cfRule type="expression" dxfId="7" priority="142">
      <formula>AND(Q77&lt;&gt;"",Q77=0)</formula>
    </cfRule>
  </conditionalFormatting>
  <conditionalFormatting sqref="Q94:Q98">
    <cfRule type="expression" dxfId="6" priority="23">
      <formula>AND(Q94&lt;&gt;"",Q94/P94&lt;4)</formula>
    </cfRule>
    <cfRule type="expression" dxfId="7" priority="24">
      <formula>AND(Q94&lt;&gt;"",Q94=0)</formula>
    </cfRule>
  </conditionalFormatting>
  <conditionalFormatting sqref="R30:R31">
    <cfRule type="expression" dxfId="8" priority="244">
      <formula>AND($A$1&lt;&gt;"补货",R32&gt;J32)</formula>
    </cfRule>
  </conditionalFormatting>
  <conditionalFormatting sqref="R38:R39">
    <cfRule type="expression" dxfId="8" priority="245">
      <formula>AND($A$1&lt;&gt;"补货",R40&gt;J40)</formula>
    </cfRule>
  </conditionalFormatting>
  <conditionalFormatting sqref="R93:R97">
    <cfRule type="expression" dxfId="8" priority="15">
      <formula>AND($A$1&lt;&gt;"补货",R94&gt;J94)</formula>
    </cfRule>
  </conditionalFormatting>
  <conditionalFormatting sqref="S10:S16">
    <cfRule type="expression" dxfId="6" priority="211">
      <formula>AND(S10&lt;&gt;"",S10/P10&lt;4)</formula>
    </cfRule>
    <cfRule type="expression" dxfId="7" priority="212">
      <formula>AND(S10&lt;&gt;"",S10=0)</formula>
    </cfRule>
  </conditionalFormatting>
  <conditionalFormatting sqref="S25:S39">
    <cfRule type="expression" dxfId="6" priority="187">
      <formula>AND(S25&lt;&gt;"",S25/P25&lt;4)</formula>
    </cfRule>
    <cfRule type="expression" dxfId="7" priority="188">
      <formula>AND(S25&lt;&gt;"",S25=0)</formula>
    </cfRule>
  </conditionalFormatting>
  <conditionalFormatting sqref="S40:S46">
    <cfRule type="expression" dxfId="6" priority="175">
      <formula>AND(S40&lt;&gt;"",S40/P40&lt;4)</formula>
    </cfRule>
    <cfRule type="expression" dxfId="7" priority="176">
      <formula>AND(S40&lt;&gt;"",S40=0)</formula>
    </cfRule>
  </conditionalFormatting>
  <conditionalFormatting sqref="S48:S53">
    <cfRule type="expression" dxfId="6" priority="96">
      <formula>AND(S48&lt;&gt;"",S48/P48&lt;4)</formula>
    </cfRule>
    <cfRule type="expression" dxfId="7" priority="97">
      <formula>AND(S48&lt;&gt;"",S48=0)</formula>
    </cfRule>
  </conditionalFormatting>
  <conditionalFormatting sqref="S54:S60">
    <cfRule type="expression" dxfId="6" priority="115">
      <formula>AND(S54&lt;&gt;"",S54/P54&lt;4)</formula>
    </cfRule>
    <cfRule type="expression" dxfId="7" priority="116">
      <formula>AND(S54&lt;&gt;"",S54=0)</formula>
    </cfRule>
  </conditionalFormatting>
  <conditionalFormatting sqref="S69:S75">
    <cfRule type="expression" dxfId="6" priority="127">
      <formula>AND(S69&lt;&gt;"",S69/P69&lt;4)</formula>
    </cfRule>
    <cfRule type="expression" dxfId="7" priority="128">
      <formula>AND(S69&lt;&gt;"",S69=0)</formula>
    </cfRule>
  </conditionalFormatting>
  <conditionalFormatting sqref="S77:S83">
    <cfRule type="expression" dxfId="6" priority="139">
      <formula>AND(S77&lt;&gt;"",S77/P77&lt;4)</formula>
    </cfRule>
    <cfRule type="expression" dxfId="7" priority="140">
      <formula>AND(S77&lt;&gt;"",S77=0)</formula>
    </cfRule>
  </conditionalFormatting>
  <conditionalFormatting sqref="S94:S98">
    <cfRule type="expression" dxfId="6" priority="21">
      <formula>AND(S94&lt;&gt;"",S94/P94&lt;4)</formula>
    </cfRule>
    <cfRule type="expression" dxfId="7" priority="22">
      <formula>AND(S94&lt;&gt;"",S94=0)</formula>
    </cfRule>
  </conditionalFormatting>
  <conditionalFormatting sqref="T93:T98">
    <cfRule type="expression" dxfId="9" priority="18">
      <formula>T93&lt;20</formula>
    </cfRule>
    <cfRule type="expression" dxfId="0" priority="19">
      <formula>T93&lt;50</formula>
    </cfRule>
    <cfRule type="expression" dxfId="10" priority="20">
      <formula>T93&lt;100</formula>
    </cfRule>
  </conditionalFormatting>
  <conditionalFormatting sqref="I3:I67 I69:I75 I77:I83 I85:I91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9">
    <cfRule type="expression" dxfId="2" priority="232">
      <formula>OR(J3=0,J3="0")</formula>
    </cfRule>
  </conditionalFormatting>
  <conditionalFormatting sqref="R3:R29 R32:R37 R40:R66 R69:R74 R77:R82 R85:R90">
    <cfRule type="expression" dxfId="8" priority="90">
      <formula>AND($A$1&lt;&gt;"补货",R4&gt;J4)</formula>
    </cfRule>
  </conditionalFormatting>
  <conditionalFormatting sqref="T3:T67 T69:T75 T77:T83 T85:T91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Q4:Q9 Q17:Q23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S4:S9 S17:S23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J10:K16">
    <cfRule type="expression" dxfId="2" priority="215">
      <formula>OR(J10=0,J10="0")</formula>
    </cfRule>
  </conditionalFormatting>
  <conditionalFormatting sqref="J17:K23">
    <cfRule type="expression" dxfId="2" priority="227">
      <formula>OR(J17=0,J17="0")</formula>
    </cfRule>
  </conditionalFormatting>
  <conditionalFormatting sqref="J24:K31">
    <cfRule type="expression" dxfId="2" priority="196">
      <formula>OR(J24=0,J24="0")</formula>
    </cfRule>
  </conditionalFormatting>
  <conditionalFormatting sqref="J32:K39">
    <cfRule type="expression" dxfId="2" priority="191">
      <formula>OR(J32=0,J32="0")</formula>
    </cfRule>
  </conditionalFormatting>
  <conditionalFormatting sqref="J40:K46">
    <cfRule type="expression" dxfId="2" priority="179">
      <formula>OR(J40=0,J40="0")</formula>
    </cfRule>
  </conditionalFormatting>
  <conditionalFormatting sqref="J47:K53">
    <cfRule type="expression" dxfId="2" priority="100">
      <formula>OR(J47=0,J47="0")</formula>
    </cfRule>
  </conditionalFormatting>
  <conditionalFormatting sqref="J54:K60">
    <cfRule type="expression" dxfId="2" priority="119">
      <formula>OR(J54=0,J54="0")</formula>
    </cfRule>
  </conditionalFormatting>
  <conditionalFormatting sqref="J61:K67">
    <cfRule type="expression" dxfId="2" priority="160">
      <formula>OR(J61=0,J61="0")</formula>
    </cfRule>
  </conditionalFormatting>
  <conditionalFormatting sqref="Q62:Q67 Q85:Q91">
    <cfRule type="expression" dxfId="6" priority="153">
      <formula>AND(Q62&lt;&gt;"",Q62/P62&lt;4)</formula>
    </cfRule>
    <cfRule type="expression" dxfId="7" priority="154">
      <formula>AND(Q62&lt;&gt;"",Q62=0)</formula>
    </cfRule>
  </conditionalFormatting>
  <conditionalFormatting sqref="S62:S67 S85:S91">
    <cfRule type="expression" dxfId="6" priority="151">
      <formula>AND(S62&lt;&gt;"",S62/P62&lt;4)</formula>
    </cfRule>
    <cfRule type="expression" dxfId="7" priority="152">
      <formula>AND(S62&lt;&gt;"",S62=0)</formula>
    </cfRule>
  </conditionalFormatting>
  <conditionalFormatting sqref="J69:K75">
    <cfRule type="expression" dxfId="2" priority="131">
      <formula>OR(J69=0,J69="0")</formula>
    </cfRule>
  </conditionalFormatting>
  <conditionalFormatting sqref="J77:K83">
    <cfRule type="expression" dxfId="2" priority="143">
      <formula>OR(J77=0,J77="0")</formula>
    </cfRule>
  </conditionalFormatting>
  <conditionalFormatting sqref="J85:K91">
    <cfRule type="expression" dxfId="2" priority="155">
      <formula>OR(J85=0,J85="0")</formula>
    </cfRule>
  </conditionalFormatting>
  <conditionalFormatting sqref="J93:K98">
    <cfRule type="expression" dxfId="2" priority="25">
      <formula>OR(J93=0,J93="0")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100"/>
  <sheetViews>
    <sheetView showGridLines="0" zoomScale="55" zoomScaleNormal="55" topLeftCell="A61" workbookViewId="0">
      <selection activeCell="K13" sqref="K13"/>
    </sheetView>
  </sheetViews>
  <sheetFormatPr defaultColWidth="9" defaultRowHeight="25.5"/>
  <cols>
    <col min="2" max="2" width="10.625" customWidth="1"/>
    <col min="3" max="3" width="25.625" customWidth="1"/>
    <col min="4" max="4" width="19.75" style="416" customWidth="1"/>
    <col min="5" max="7" width="20.625" style="416" customWidth="1"/>
    <col min="8" max="8" width="22.875" style="416" customWidth="1"/>
    <col min="9" max="10" width="35.25" customWidth="1"/>
    <col min="11" max="11" width="38.375" customWidth="1"/>
  </cols>
  <sheetData>
    <row r="2" ht="60" customHeight="1" spans="3:11">
      <c r="C2" s="417" t="s">
        <v>13</v>
      </c>
      <c r="D2" s="418" t="s">
        <v>257</v>
      </c>
      <c r="E2" s="418" t="s">
        <v>257</v>
      </c>
      <c r="F2" s="418" t="s">
        <v>289</v>
      </c>
      <c r="G2" s="418" t="s">
        <v>290</v>
      </c>
      <c r="H2" s="418" t="s">
        <v>198</v>
      </c>
      <c r="I2" s="418" t="s">
        <v>0</v>
      </c>
      <c r="J2" s="418" t="s">
        <v>196</v>
      </c>
      <c r="K2" s="443" t="s">
        <v>197</v>
      </c>
    </row>
    <row r="3" ht="35.25" spans="2:11">
      <c r="B3" s="419" t="s">
        <v>291</v>
      </c>
      <c r="C3" s="420"/>
      <c r="D3" s="421" t="s">
        <v>52</v>
      </c>
      <c r="E3" s="421"/>
      <c r="F3" s="422">
        <v>23</v>
      </c>
      <c r="G3" s="422" t="s">
        <v>292</v>
      </c>
      <c r="H3" s="423"/>
      <c r="I3" s="444">
        <f>'在庫情報（雨靴）'!R3</f>
        <v>0</v>
      </c>
      <c r="J3" s="445">
        <v>34</v>
      </c>
      <c r="K3" s="446">
        <f t="shared" ref="K3:K30" si="0">I3*J3</f>
        <v>0</v>
      </c>
    </row>
    <row r="4" ht="35.25" spans="2:11">
      <c r="B4" s="424"/>
      <c r="C4" s="425"/>
      <c r="D4" s="426"/>
      <c r="E4" s="426"/>
      <c r="F4" s="427">
        <v>24</v>
      </c>
      <c r="G4" s="427" t="s">
        <v>293</v>
      </c>
      <c r="H4" s="428"/>
      <c r="I4" s="447">
        <f>'在庫情報（雨靴）'!R4</f>
        <v>0</v>
      </c>
      <c r="J4" s="448">
        <v>34</v>
      </c>
      <c r="K4" s="449">
        <f t="shared" si="0"/>
        <v>0</v>
      </c>
    </row>
    <row r="5" ht="35.25" spans="2:11">
      <c r="B5" s="424"/>
      <c r="C5" s="425"/>
      <c r="D5" s="426"/>
      <c r="E5" s="426"/>
      <c r="F5" s="427">
        <v>26</v>
      </c>
      <c r="G5" s="427" t="s">
        <v>294</v>
      </c>
      <c r="H5" s="428"/>
      <c r="I5" s="447">
        <f>'在庫情報（雨靴）'!R5</f>
        <v>0</v>
      </c>
      <c r="J5" s="448">
        <v>34</v>
      </c>
      <c r="K5" s="449">
        <f t="shared" si="0"/>
        <v>0</v>
      </c>
    </row>
    <row r="6" ht="35.25" spans="2:11">
      <c r="B6" s="424"/>
      <c r="C6" s="425"/>
      <c r="D6" s="426"/>
      <c r="E6" s="426"/>
      <c r="F6" s="427">
        <v>28</v>
      </c>
      <c r="G6" s="427" t="s">
        <v>295</v>
      </c>
      <c r="H6" s="428"/>
      <c r="I6" s="447">
        <f>'在庫情報（雨靴）'!R6</f>
        <v>0</v>
      </c>
      <c r="J6" s="448">
        <v>34</v>
      </c>
      <c r="K6" s="449">
        <f t="shared" si="0"/>
        <v>0</v>
      </c>
    </row>
    <row r="7" ht="35.25" spans="2:11">
      <c r="B7" s="424"/>
      <c r="C7" s="425"/>
      <c r="D7" s="426"/>
      <c r="E7" s="426"/>
      <c r="F7" s="427">
        <v>29</v>
      </c>
      <c r="G7" s="427" t="s">
        <v>296</v>
      </c>
      <c r="H7" s="428"/>
      <c r="I7" s="447">
        <f>'在庫情報（雨靴）'!R7</f>
        <v>0</v>
      </c>
      <c r="J7" s="448">
        <v>34</v>
      </c>
      <c r="K7" s="449">
        <f t="shared" si="0"/>
        <v>0</v>
      </c>
    </row>
    <row r="8" ht="35.25" spans="2:11">
      <c r="B8" s="424"/>
      <c r="C8" s="425"/>
      <c r="D8" s="426"/>
      <c r="E8" s="426"/>
      <c r="F8" s="427">
        <v>31</v>
      </c>
      <c r="G8" s="427" t="s">
        <v>297</v>
      </c>
      <c r="H8" s="428"/>
      <c r="I8" s="447">
        <f>'在庫情報（雨靴）'!R8</f>
        <v>0</v>
      </c>
      <c r="J8" s="448">
        <v>34</v>
      </c>
      <c r="K8" s="449">
        <f t="shared" si="0"/>
        <v>0</v>
      </c>
    </row>
    <row r="9" ht="35.25" spans="2:11">
      <c r="B9" s="424"/>
      <c r="C9" s="425"/>
      <c r="D9" s="426"/>
      <c r="E9" s="426"/>
      <c r="F9" s="429">
        <v>32</v>
      </c>
      <c r="G9" s="429" t="s">
        <v>298</v>
      </c>
      <c r="H9" s="430"/>
      <c r="I9" s="450">
        <f>'在庫情報（雨靴）'!R9</f>
        <v>0</v>
      </c>
      <c r="J9" s="451">
        <v>34</v>
      </c>
      <c r="K9" s="452">
        <f t="shared" si="0"/>
        <v>0</v>
      </c>
    </row>
    <row r="10" ht="35.25" spans="2:11">
      <c r="B10" s="424"/>
      <c r="C10" s="431"/>
      <c r="D10" s="432" t="s">
        <v>59</v>
      </c>
      <c r="E10" s="432"/>
      <c r="F10" s="433">
        <v>23</v>
      </c>
      <c r="G10" s="433" t="s">
        <v>292</v>
      </c>
      <c r="H10" s="434"/>
      <c r="I10" s="453">
        <f>'在庫情報（雨靴）'!R10</f>
        <v>0</v>
      </c>
      <c r="J10" s="454">
        <v>34</v>
      </c>
      <c r="K10" s="455">
        <f t="shared" si="0"/>
        <v>0</v>
      </c>
    </row>
    <row r="11" ht="35.25" spans="2:11">
      <c r="B11" s="424"/>
      <c r="C11" s="425"/>
      <c r="D11" s="426"/>
      <c r="E11" s="426"/>
      <c r="F11" s="427">
        <v>24</v>
      </c>
      <c r="G11" s="427" t="s">
        <v>293</v>
      </c>
      <c r="H11" s="428"/>
      <c r="I11" s="447">
        <f>'在庫情報（雨靴）'!R11</f>
        <v>0</v>
      </c>
      <c r="J11" s="448">
        <v>34</v>
      </c>
      <c r="K11" s="449">
        <f t="shared" si="0"/>
        <v>0</v>
      </c>
    </row>
    <row r="12" ht="35.25" spans="2:11">
      <c r="B12" s="424"/>
      <c r="C12" s="425"/>
      <c r="D12" s="426"/>
      <c r="E12" s="426"/>
      <c r="F12" s="427">
        <v>26</v>
      </c>
      <c r="G12" s="427" t="s">
        <v>294</v>
      </c>
      <c r="H12" s="428"/>
      <c r="I12" s="447">
        <f>'在庫情報（雨靴）'!R12</f>
        <v>0</v>
      </c>
      <c r="J12" s="448">
        <v>34</v>
      </c>
      <c r="K12" s="449">
        <f t="shared" si="0"/>
        <v>0</v>
      </c>
    </row>
    <row r="13" ht="35.25" spans="2:11">
      <c r="B13" s="424"/>
      <c r="C13" s="425"/>
      <c r="D13" s="426"/>
      <c r="E13" s="426"/>
      <c r="F13" s="427">
        <v>28</v>
      </c>
      <c r="G13" s="427" t="s">
        <v>295</v>
      </c>
      <c r="H13" s="428"/>
      <c r="I13" s="447">
        <f>'在庫情報（雨靴）'!R13</f>
        <v>0</v>
      </c>
      <c r="J13" s="448">
        <v>34</v>
      </c>
      <c r="K13" s="449">
        <f t="shared" si="0"/>
        <v>0</v>
      </c>
    </row>
    <row r="14" ht="35.25" spans="2:11">
      <c r="B14" s="424"/>
      <c r="C14" s="425"/>
      <c r="D14" s="426"/>
      <c r="E14" s="426"/>
      <c r="F14" s="427">
        <v>29</v>
      </c>
      <c r="G14" s="427" t="s">
        <v>296</v>
      </c>
      <c r="H14" s="428"/>
      <c r="I14" s="447">
        <f>'在庫情報（雨靴）'!R14</f>
        <v>0</v>
      </c>
      <c r="J14" s="448">
        <v>34</v>
      </c>
      <c r="K14" s="449">
        <f t="shared" si="0"/>
        <v>0</v>
      </c>
    </row>
    <row r="15" ht="35.25" spans="2:11">
      <c r="B15" s="424"/>
      <c r="C15" s="425"/>
      <c r="D15" s="426"/>
      <c r="E15" s="426"/>
      <c r="F15" s="427">
        <v>31</v>
      </c>
      <c r="G15" s="427" t="s">
        <v>297</v>
      </c>
      <c r="H15" s="428"/>
      <c r="I15" s="447">
        <f>'在庫情報（雨靴）'!R15</f>
        <v>0</v>
      </c>
      <c r="J15" s="448">
        <v>34</v>
      </c>
      <c r="K15" s="449">
        <f t="shared" si="0"/>
        <v>0</v>
      </c>
    </row>
    <row r="16" ht="35.25" spans="2:11">
      <c r="B16" s="424"/>
      <c r="C16" s="425"/>
      <c r="D16" s="426"/>
      <c r="E16" s="426"/>
      <c r="F16" s="429">
        <v>32</v>
      </c>
      <c r="G16" s="429" t="s">
        <v>298</v>
      </c>
      <c r="H16" s="430"/>
      <c r="I16" s="450">
        <f>'在庫情報（雨靴）'!R16</f>
        <v>0</v>
      </c>
      <c r="J16" s="451">
        <v>34</v>
      </c>
      <c r="K16" s="452">
        <f t="shared" si="0"/>
        <v>0</v>
      </c>
    </row>
    <row r="17" ht="35.25" spans="2:11">
      <c r="B17" s="424"/>
      <c r="C17" s="431"/>
      <c r="D17" s="432" t="s">
        <v>299</v>
      </c>
      <c r="E17" s="432"/>
      <c r="F17" s="433">
        <v>23</v>
      </c>
      <c r="G17" s="433" t="s">
        <v>292</v>
      </c>
      <c r="H17" s="434"/>
      <c r="I17" s="453">
        <f>'在庫情報（雨靴）'!R17</f>
        <v>0</v>
      </c>
      <c r="J17" s="454">
        <v>34</v>
      </c>
      <c r="K17" s="455">
        <f t="shared" si="0"/>
        <v>0</v>
      </c>
    </row>
    <row r="18" ht="35.25" spans="2:11">
      <c r="B18" s="424"/>
      <c r="C18" s="425"/>
      <c r="D18" s="426"/>
      <c r="E18" s="426"/>
      <c r="F18" s="427">
        <v>24</v>
      </c>
      <c r="G18" s="427" t="s">
        <v>293</v>
      </c>
      <c r="H18" s="428"/>
      <c r="I18" s="447">
        <f>'在庫情報（雨靴）'!R18</f>
        <v>0</v>
      </c>
      <c r="J18" s="448">
        <v>34</v>
      </c>
      <c r="K18" s="449">
        <f t="shared" si="0"/>
        <v>0</v>
      </c>
    </row>
    <row r="19" ht="35.25" spans="2:11">
      <c r="B19" s="424"/>
      <c r="C19" s="425"/>
      <c r="D19" s="426"/>
      <c r="E19" s="426"/>
      <c r="F19" s="427">
        <v>26</v>
      </c>
      <c r="G19" s="427" t="s">
        <v>294</v>
      </c>
      <c r="H19" s="428"/>
      <c r="I19" s="447">
        <f>'在庫情報（雨靴）'!R19</f>
        <v>0</v>
      </c>
      <c r="J19" s="448">
        <v>34</v>
      </c>
      <c r="K19" s="449">
        <f t="shared" si="0"/>
        <v>0</v>
      </c>
    </row>
    <row r="20" ht="35.25" spans="2:11">
      <c r="B20" s="424"/>
      <c r="C20" s="425"/>
      <c r="D20" s="426"/>
      <c r="E20" s="426"/>
      <c r="F20" s="427">
        <v>28</v>
      </c>
      <c r="G20" s="427" t="s">
        <v>295</v>
      </c>
      <c r="H20" s="428"/>
      <c r="I20" s="447">
        <f>'在庫情報（雨靴）'!R20</f>
        <v>0</v>
      </c>
      <c r="J20" s="448">
        <v>34</v>
      </c>
      <c r="K20" s="449">
        <f t="shared" si="0"/>
        <v>0</v>
      </c>
    </row>
    <row r="21" ht="35.25" spans="2:11">
      <c r="B21" s="424"/>
      <c r="C21" s="425"/>
      <c r="D21" s="426"/>
      <c r="E21" s="426"/>
      <c r="F21" s="427">
        <v>29</v>
      </c>
      <c r="G21" s="427" t="s">
        <v>296</v>
      </c>
      <c r="H21" s="428"/>
      <c r="I21" s="447">
        <f>'在庫情報（雨靴）'!R21</f>
        <v>0</v>
      </c>
      <c r="J21" s="448">
        <v>34</v>
      </c>
      <c r="K21" s="449">
        <f t="shared" si="0"/>
        <v>0</v>
      </c>
    </row>
    <row r="22" ht="35.25" spans="2:11">
      <c r="B22" s="424"/>
      <c r="C22" s="425"/>
      <c r="D22" s="426"/>
      <c r="E22" s="426"/>
      <c r="F22" s="427">
        <v>31</v>
      </c>
      <c r="G22" s="427" t="s">
        <v>297</v>
      </c>
      <c r="H22" s="428"/>
      <c r="I22" s="447">
        <f>'在庫情報（雨靴）'!R22</f>
        <v>0</v>
      </c>
      <c r="J22" s="448">
        <v>34</v>
      </c>
      <c r="K22" s="449">
        <f t="shared" si="0"/>
        <v>0</v>
      </c>
    </row>
    <row r="23" ht="36" spans="2:11">
      <c r="B23" s="435"/>
      <c r="C23" s="436"/>
      <c r="D23" s="437"/>
      <c r="E23" s="437"/>
      <c r="F23" s="438">
        <v>32</v>
      </c>
      <c r="G23" s="438" t="s">
        <v>298</v>
      </c>
      <c r="H23" s="439"/>
      <c r="I23" s="456">
        <f>'在庫情報（雨靴）'!R23</f>
        <v>0</v>
      </c>
      <c r="J23" s="457">
        <v>34</v>
      </c>
      <c r="K23" s="458">
        <f t="shared" si="0"/>
        <v>0</v>
      </c>
    </row>
    <row r="24" ht="35.25" spans="2:11">
      <c r="B24" s="419" t="s">
        <v>300</v>
      </c>
      <c r="C24" s="420"/>
      <c r="D24" s="421" t="s">
        <v>277</v>
      </c>
      <c r="E24" s="421" t="s">
        <v>24</v>
      </c>
      <c r="F24" s="422">
        <v>23</v>
      </c>
      <c r="G24" s="422" t="s">
        <v>292</v>
      </c>
      <c r="H24" s="423" t="s">
        <v>301</v>
      </c>
      <c r="I24" s="444">
        <f>'在庫情報（雨靴）'!R24</f>
        <v>0</v>
      </c>
      <c r="J24" s="445">
        <v>36</v>
      </c>
      <c r="K24" s="446">
        <f t="shared" si="0"/>
        <v>0</v>
      </c>
    </row>
    <row r="25" ht="35.25" spans="2:11">
      <c r="B25" s="424"/>
      <c r="C25" s="425"/>
      <c r="D25" s="426"/>
      <c r="E25" s="426"/>
      <c r="F25" s="427">
        <v>24</v>
      </c>
      <c r="G25" s="427" t="s">
        <v>293</v>
      </c>
      <c r="H25" s="428" t="s">
        <v>302</v>
      </c>
      <c r="I25" s="447">
        <f>'在庫情報（雨靴）'!R25</f>
        <v>0</v>
      </c>
      <c r="J25" s="448">
        <v>36</v>
      </c>
      <c r="K25" s="449">
        <f t="shared" si="0"/>
        <v>0</v>
      </c>
    </row>
    <row r="26" ht="35.25" spans="2:11">
      <c r="B26" s="424"/>
      <c r="C26" s="425"/>
      <c r="D26" s="426"/>
      <c r="E26" s="426"/>
      <c r="F26" s="427">
        <v>26</v>
      </c>
      <c r="G26" s="427" t="s">
        <v>294</v>
      </c>
      <c r="H26" s="428" t="s">
        <v>303</v>
      </c>
      <c r="I26" s="447">
        <f>'在庫情報（雨靴）'!R26</f>
        <v>0</v>
      </c>
      <c r="J26" s="448">
        <v>36</v>
      </c>
      <c r="K26" s="449">
        <f t="shared" si="0"/>
        <v>0</v>
      </c>
    </row>
    <row r="27" ht="35.25" spans="2:11">
      <c r="B27" s="424"/>
      <c r="C27" s="425"/>
      <c r="D27" s="426"/>
      <c r="E27" s="426"/>
      <c r="F27" s="427">
        <v>28</v>
      </c>
      <c r="G27" s="427" t="s">
        <v>295</v>
      </c>
      <c r="H27" s="428" t="s">
        <v>304</v>
      </c>
      <c r="I27" s="447">
        <f>'在庫情報（雨靴）'!R27</f>
        <v>0</v>
      </c>
      <c r="J27" s="448">
        <v>36</v>
      </c>
      <c r="K27" s="449">
        <f t="shared" si="0"/>
        <v>0</v>
      </c>
    </row>
    <row r="28" ht="35.25" spans="2:11">
      <c r="B28" s="424"/>
      <c r="C28" s="425"/>
      <c r="D28" s="426"/>
      <c r="E28" s="426"/>
      <c r="F28" s="427">
        <v>29</v>
      </c>
      <c r="G28" s="427" t="s">
        <v>296</v>
      </c>
      <c r="H28" s="428" t="s">
        <v>305</v>
      </c>
      <c r="I28" s="447">
        <f>'在庫情報（雨靴）'!R28</f>
        <v>0</v>
      </c>
      <c r="J28" s="448">
        <v>36</v>
      </c>
      <c r="K28" s="449">
        <f t="shared" si="0"/>
        <v>0</v>
      </c>
    </row>
    <row r="29" ht="35.25" spans="2:11">
      <c r="B29" s="424"/>
      <c r="C29" s="425"/>
      <c r="D29" s="426"/>
      <c r="E29" s="426"/>
      <c r="F29" s="427">
        <v>31</v>
      </c>
      <c r="G29" s="427" t="s">
        <v>297</v>
      </c>
      <c r="H29" s="428" t="s">
        <v>306</v>
      </c>
      <c r="I29" s="447">
        <f>'在庫情報（雨靴）'!R29</f>
        <v>0</v>
      </c>
      <c r="J29" s="448">
        <v>36</v>
      </c>
      <c r="K29" s="449">
        <f t="shared" si="0"/>
        <v>0</v>
      </c>
    </row>
    <row r="30" ht="35.25" spans="2:11">
      <c r="B30" s="424"/>
      <c r="C30" s="425"/>
      <c r="D30" s="426"/>
      <c r="E30" s="426"/>
      <c r="F30" s="440">
        <v>32</v>
      </c>
      <c r="G30" s="440" t="s">
        <v>298</v>
      </c>
      <c r="H30" s="441" t="s">
        <v>307</v>
      </c>
      <c r="I30" s="447">
        <f>'在庫情報（雨靴）'!R30</f>
        <v>0</v>
      </c>
      <c r="J30" s="448">
        <v>36</v>
      </c>
      <c r="K30" s="449">
        <f t="shared" si="0"/>
        <v>0</v>
      </c>
    </row>
    <row r="31" ht="35.25" spans="2:11">
      <c r="B31" s="424"/>
      <c r="C31" s="425"/>
      <c r="D31" s="426"/>
      <c r="E31" s="426"/>
      <c r="F31" s="429">
        <v>34</v>
      </c>
      <c r="G31" s="429" t="s">
        <v>308</v>
      </c>
      <c r="H31" s="430" t="s">
        <v>309</v>
      </c>
      <c r="I31" s="450">
        <f>'在庫情報（雨靴）'!R31</f>
        <v>0</v>
      </c>
      <c r="J31" s="451">
        <v>36</v>
      </c>
      <c r="K31" s="452">
        <f t="shared" ref="K31:K39" si="1">I31*J31</f>
        <v>0</v>
      </c>
    </row>
    <row r="32" ht="35.25" spans="2:11">
      <c r="B32" s="424"/>
      <c r="C32" s="431"/>
      <c r="D32" s="432" t="s">
        <v>262</v>
      </c>
      <c r="E32" s="432" t="s">
        <v>31</v>
      </c>
      <c r="F32" s="433">
        <v>23</v>
      </c>
      <c r="G32" s="433" t="s">
        <v>292</v>
      </c>
      <c r="H32" s="434" t="s">
        <v>310</v>
      </c>
      <c r="I32" s="453">
        <f>'在庫情報（雨靴）'!R32</f>
        <v>0</v>
      </c>
      <c r="J32" s="454">
        <v>36</v>
      </c>
      <c r="K32" s="455">
        <f t="shared" si="1"/>
        <v>0</v>
      </c>
    </row>
    <row r="33" ht="35.25" spans="2:11">
      <c r="B33" s="424"/>
      <c r="C33" s="425"/>
      <c r="D33" s="426"/>
      <c r="E33" s="426"/>
      <c r="F33" s="427">
        <v>24</v>
      </c>
      <c r="G33" s="427" t="s">
        <v>293</v>
      </c>
      <c r="H33" s="428" t="s">
        <v>311</v>
      </c>
      <c r="I33" s="447">
        <f>'在庫情報（雨靴）'!R33</f>
        <v>0</v>
      </c>
      <c r="J33" s="448">
        <v>36</v>
      </c>
      <c r="K33" s="449">
        <f t="shared" si="1"/>
        <v>0</v>
      </c>
    </row>
    <row r="34" ht="35.25" spans="2:11">
      <c r="B34" s="424"/>
      <c r="C34" s="425"/>
      <c r="D34" s="426"/>
      <c r="E34" s="426"/>
      <c r="F34" s="427">
        <v>26</v>
      </c>
      <c r="G34" s="427" t="s">
        <v>294</v>
      </c>
      <c r="H34" s="428" t="s">
        <v>312</v>
      </c>
      <c r="I34" s="447">
        <f>'在庫情報（雨靴）'!R34</f>
        <v>0</v>
      </c>
      <c r="J34" s="448">
        <v>36</v>
      </c>
      <c r="K34" s="449">
        <f t="shared" si="1"/>
        <v>0</v>
      </c>
    </row>
    <row r="35" ht="35.25" spans="2:11">
      <c r="B35" s="424"/>
      <c r="C35" s="425"/>
      <c r="D35" s="426"/>
      <c r="E35" s="426"/>
      <c r="F35" s="427">
        <v>28</v>
      </c>
      <c r="G35" s="427" t="s">
        <v>295</v>
      </c>
      <c r="H35" s="428" t="s">
        <v>313</v>
      </c>
      <c r="I35" s="447">
        <f>'在庫情報（雨靴）'!R35</f>
        <v>0</v>
      </c>
      <c r="J35" s="448">
        <v>36</v>
      </c>
      <c r="K35" s="449">
        <f t="shared" si="1"/>
        <v>0</v>
      </c>
    </row>
    <row r="36" ht="35.25" spans="2:11">
      <c r="B36" s="424"/>
      <c r="C36" s="425"/>
      <c r="D36" s="426"/>
      <c r="E36" s="426"/>
      <c r="F36" s="427">
        <v>29</v>
      </c>
      <c r="G36" s="427" t="s">
        <v>296</v>
      </c>
      <c r="H36" s="428" t="s">
        <v>314</v>
      </c>
      <c r="I36" s="447">
        <f>'在庫情報（雨靴）'!R36</f>
        <v>0</v>
      </c>
      <c r="J36" s="448">
        <v>36</v>
      </c>
      <c r="K36" s="449">
        <f t="shared" si="1"/>
        <v>0</v>
      </c>
    </row>
    <row r="37" ht="35.25" spans="2:11">
      <c r="B37" s="424"/>
      <c r="C37" s="425"/>
      <c r="D37" s="426"/>
      <c r="E37" s="426"/>
      <c r="F37" s="427">
        <v>31</v>
      </c>
      <c r="G37" s="427" t="s">
        <v>297</v>
      </c>
      <c r="H37" s="428" t="s">
        <v>315</v>
      </c>
      <c r="I37" s="447">
        <f>'在庫情報（雨靴）'!R37</f>
        <v>0</v>
      </c>
      <c r="J37" s="448">
        <v>36</v>
      </c>
      <c r="K37" s="449">
        <f t="shared" si="1"/>
        <v>0</v>
      </c>
    </row>
    <row r="38" ht="35.25" spans="2:11">
      <c r="B38" s="424"/>
      <c r="C38" s="425"/>
      <c r="D38" s="426"/>
      <c r="E38" s="426"/>
      <c r="F38" s="440">
        <v>32</v>
      </c>
      <c r="G38" s="440" t="s">
        <v>298</v>
      </c>
      <c r="H38" s="441" t="s">
        <v>316</v>
      </c>
      <c r="I38" s="447">
        <f>'在庫情報（雨靴）'!R38</f>
        <v>0</v>
      </c>
      <c r="J38" s="448">
        <v>36</v>
      </c>
      <c r="K38" s="449">
        <f t="shared" si="1"/>
        <v>0</v>
      </c>
    </row>
    <row r="39" ht="36" spans="2:11">
      <c r="B39" s="435"/>
      <c r="C39" s="436"/>
      <c r="D39" s="437"/>
      <c r="E39" s="437"/>
      <c r="F39" s="442">
        <v>34</v>
      </c>
      <c r="G39" s="442" t="s">
        <v>308</v>
      </c>
      <c r="H39" s="439" t="s">
        <v>317</v>
      </c>
      <c r="I39" s="447">
        <f>'在庫情報（雨靴）'!R39</f>
        <v>0</v>
      </c>
      <c r="J39" s="448">
        <v>36</v>
      </c>
      <c r="K39" s="449">
        <f t="shared" si="1"/>
        <v>0</v>
      </c>
    </row>
    <row r="40" ht="35.25" spans="2:11">
      <c r="B40" s="424" t="s">
        <v>318</v>
      </c>
      <c r="C40" s="431"/>
      <c r="D40" s="432" t="s">
        <v>319</v>
      </c>
      <c r="E40" s="432" t="s">
        <v>31</v>
      </c>
      <c r="F40" s="433">
        <v>23</v>
      </c>
      <c r="G40" s="433" t="s">
        <v>292</v>
      </c>
      <c r="H40" s="434" t="s">
        <v>320</v>
      </c>
      <c r="I40" s="444">
        <f>'在庫情報（雨靴）'!R40</f>
        <v>0</v>
      </c>
      <c r="J40" s="445">
        <v>38</v>
      </c>
      <c r="K40" s="446">
        <f t="shared" ref="K39:K66" si="2">I40*J40</f>
        <v>0</v>
      </c>
    </row>
    <row r="41" ht="35.25" spans="2:11">
      <c r="B41" s="424"/>
      <c r="C41" s="425"/>
      <c r="D41" s="426"/>
      <c r="E41" s="426"/>
      <c r="F41" s="427">
        <v>24</v>
      </c>
      <c r="G41" s="427" t="s">
        <v>293</v>
      </c>
      <c r="H41" s="428" t="s">
        <v>321</v>
      </c>
      <c r="I41" s="447">
        <f>'在庫情報（雨靴）'!R41</f>
        <v>0</v>
      </c>
      <c r="J41" s="448">
        <v>38</v>
      </c>
      <c r="K41" s="449">
        <f t="shared" si="2"/>
        <v>0</v>
      </c>
    </row>
    <row r="42" ht="35.25" spans="2:11">
      <c r="B42" s="424"/>
      <c r="C42" s="425"/>
      <c r="D42" s="426"/>
      <c r="E42" s="426"/>
      <c r="F42" s="427">
        <v>26</v>
      </c>
      <c r="G42" s="427" t="s">
        <v>294</v>
      </c>
      <c r="H42" s="428" t="s">
        <v>322</v>
      </c>
      <c r="I42" s="447">
        <f>'在庫情報（雨靴）'!R42</f>
        <v>0</v>
      </c>
      <c r="J42" s="448">
        <v>38</v>
      </c>
      <c r="K42" s="449">
        <f t="shared" si="2"/>
        <v>0</v>
      </c>
    </row>
    <row r="43" ht="35.25" spans="2:11">
      <c r="B43" s="424"/>
      <c r="C43" s="425"/>
      <c r="D43" s="426"/>
      <c r="E43" s="426"/>
      <c r="F43" s="427">
        <v>28</v>
      </c>
      <c r="G43" s="427" t="s">
        <v>295</v>
      </c>
      <c r="H43" s="428" t="s">
        <v>323</v>
      </c>
      <c r="I43" s="447">
        <f>'在庫情報（雨靴）'!R43</f>
        <v>0</v>
      </c>
      <c r="J43" s="448">
        <v>38</v>
      </c>
      <c r="K43" s="449">
        <f t="shared" si="2"/>
        <v>0</v>
      </c>
    </row>
    <row r="44" ht="35.25" spans="2:11">
      <c r="B44" s="424"/>
      <c r="C44" s="425"/>
      <c r="D44" s="426"/>
      <c r="E44" s="426"/>
      <c r="F44" s="427">
        <v>29</v>
      </c>
      <c r="G44" s="427" t="s">
        <v>296</v>
      </c>
      <c r="H44" s="428" t="s">
        <v>324</v>
      </c>
      <c r="I44" s="447">
        <f>'在庫情報（雨靴）'!R44</f>
        <v>0</v>
      </c>
      <c r="J44" s="448">
        <v>38</v>
      </c>
      <c r="K44" s="449">
        <f t="shared" si="2"/>
        <v>0</v>
      </c>
    </row>
    <row r="45" ht="35.25" spans="2:11">
      <c r="B45" s="424"/>
      <c r="C45" s="425"/>
      <c r="D45" s="426"/>
      <c r="E45" s="426"/>
      <c r="F45" s="427">
        <v>31</v>
      </c>
      <c r="G45" s="427" t="s">
        <v>297</v>
      </c>
      <c r="H45" s="428" t="s">
        <v>325</v>
      </c>
      <c r="I45" s="447">
        <f>'在庫情報（雨靴）'!R45</f>
        <v>0</v>
      </c>
      <c r="J45" s="448">
        <v>38</v>
      </c>
      <c r="K45" s="449">
        <f t="shared" si="2"/>
        <v>0</v>
      </c>
    </row>
    <row r="46" ht="35.25" spans="2:11">
      <c r="B46" s="424"/>
      <c r="C46" s="425"/>
      <c r="D46" s="426"/>
      <c r="E46" s="426"/>
      <c r="F46" s="429">
        <v>32</v>
      </c>
      <c r="G46" s="429" t="s">
        <v>298</v>
      </c>
      <c r="H46" s="430" t="s">
        <v>326</v>
      </c>
      <c r="I46" s="450">
        <f>'在庫情報（雨靴）'!R46</f>
        <v>0</v>
      </c>
      <c r="J46" s="451">
        <v>38</v>
      </c>
      <c r="K46" s="452">
        <f t="shared" si="2"/>
        <v>0</v>
      </c>
    </row>
    <row r="47" ht="35.25" spans="2:11">
      <c r="B47" s="424"/>
      <c r="C47" s="431"/>
      <c r="D47" s="432" t="s">
        <v>279</v>
      </c>
      <c r="E47" s="432" t="s">
        <v>280</v>
      </c>
      <c r="F47" s="433">
        <v>23</v>
      </c>
      <c r="G47" s="433" t="s">
        <v>292</v>
      </c>
      <c r="H47" s="434" t="s">
        <v>320</v>
      </c>
      <c r="I47" s="453">
        <f>'在庫情報（雨靴）'!R47</f>
        <v>0</v>
      </c>
      <c r="J47" s="454">
        <v>38</v>
      </c>
      <c r="K47" s="455">
        <f t="shared" si="2"/>
        <v>0</v>
      </c>
    </row>
    <row r="48" ht="35.25" spans="2:11">
      <c r="B48" s="424"/>
      <c r="C48" s="425"/>
      <c r="D48" s="426"/>
      <c r="E48" s="426"/>
      <c r="F48" s="427">
        <v>24</v>
      </c>
      <c r="G48" s="427" t="s">
        <v>293</v>
      </c>
      <c r="H48" s="428" t="s">
        <v>321</v>
      </c>
      <c r="I48" s="447">
        <f>'在庫情報（雨靴）'!R48</f>
        <v>0</v>
      </c>
      <c r="J48" s="448">
        <v>38</v>
      </c>
      <c r="K48" s="449">
        <f t="shared" si="2"/>
        <v>0</v>
      </c>
    </row>
    <row r="49" ht="35.25" spans="2:11">
      <c r="B49" s="424"/>
      <c r="C49" s="425"/>
      <c r="D49" s="426"/>
      <c r="E49" s="426"/>
      <c r="F49" s="427">
        <v>26</v>
      </c>
      <c r="G49" s="427" t="s">
        <v>294</v>
      </c>
      <c r="H49" s="428" t="s">
        <v>322</v>
      </c>
      <c r="I49" s="447">
        <f>'在庫情報（雨靴）'!R49</f>
        <v>0</v>
      </c>
      <c r="J49" s="448">
        <v>38</v>
      </c>
      <c r="K49" s="449">
        <f t="shared" si="2"/>
        <v>0</v>
      </c>
    </row>
    <row r="50" ht="35.25" spans="2:11">
      <c r="B50" s="424"/>
      <c r="C50" s="425"/>
      <c r="D50" s="426"/>
      <c r="E50" s="426"/>
      <c r="F50" s="427">
        <v>28</v>
      </c>
      <c r="G50" s="427" t="s">
        <v>295</v>
      </c>
      <c r="H50" s="428" t="s">
        <v>323</v>
      </c>
      <c r="I50" s="447">
        <f>'在庫情報（雨靴）'!R50</f>
        <v>0</v>
      </c>
      <c r="J50" s="448">
        <v>38</v>
      </c>
      <c r="K50" s="449">
        <f t="shared" si="2"/>
        <v>0</v>
      </c>
    </row>
    <row r="51" ht="35.25" spans="2:11">
      <c r="B51" s="424"/>
      <c r="C51" s="425"/>
      <c r="D51" s="426"/>
      <c r="E51" s="426"/>
      <c r="F51" s="427">
        <v>29</v>
      </c>
      <c r="G51" s="427" t="s">
        <v>296</v>
      </c>
      <c r="H51" s="428" t="s">
        <v>324</v>
      </c>
      <c r="I51" s="447">
        <f>'在庫情報（雨靴）'!R51</f>
        <v>0</v>
      </c>
      <c r="J51" s="448">
        <v>38</v>
      </c>
      <c r="K51" s="449">
        <f t="shared" si="2"/>
        <v>0</v>
      </c>
    </row>
    <row r="52" ht="35.25" spans="2:11">
      <c r="B52" s="424"/>
      <c r="C52" s="425"/>
      <c r="D52" s="426"/>
      <c r="E52" s="426"/>
      <c r="F52" s="427">
        <v>31</v>
      </c>
      <c r="G52" s="427" t="s">
        <v>297</v>
      </c>
      <c r="H52" s="428" t="s">
        <v>325</v>
      </c>
      <c r="I52" s="447">
        <f>'在庫情報（雨靴）'!R52</f>
        <v>0</v>
      </c>
      <c r="J52" s="448">
        <v>38</v>
      </c>
      <c r="K52" s="449">
        <f t="shared" si="2"/>
        <v>0</v>
      </c>
    </row>
    <row r="53" ht="36" spans="2:11">
      <c r="B53" s="424"/>
      <c r="C53" s="425"/>
      <c r="D53" s="426"/>
      <c r="E53" s="426"/>
      <c r="F53" s="429">
        <v>32</v>
      </c>
      <c r="G53" s="429" t="s">
        <v>298</v>
      </c>
      <c r="H53" s="430" t="s">
        <v>326</v>
      </c>
      <c r="I53" s="450">
        <f>'在庫情報（雨靴）'!R53</f>
        <v>0</v>
      </c>
      <c r="J53" s="451">
        <v>38</v>
      </c>
      <c r="K53" s="452">
        <f t="shared" si="2"/>
        <v>0</v>
      </c>
    </row>
    <row r="54" ht="35.25" spans="2:11">
      <c r="B54" s="424"/>
      <c r="C54" s="431"/>
      <c r="D54" s="432" t="s">
        <v>334</v>
      </c>
      <c r="E54" s="432" t="s">
        <v>335</v>
      </c>
      <c r="F54" s="433">
        <v>23</v>
      </c>
      <c r="G54" s="433" t="s">
        <v>292</v>
      </c>
      <c r="H54" s="434" t="s">
        <v>336</v>
      </c>
      <c r="I54" s="444">
        <f>'在庫情報（雨靴）'!R54</f>
        <v>0</v>
      </c>
      <c r="J54" s="445">
        <v>36</v>
      </c>
      <c r="K54" s="446">
        <f t="shared" si="2"/>
        <v>0</v>
      </c>
    </row>
    <row r="55" ht="35.25" spans="2:11">
      <c r="B55" s="424"/>
      <c r="C55" s="425"/>
      <c r="D55" s="426"/>
      <c r="E55" s="426"/>
      <c r="F55" s="427">
        <v>24</v>
      </c>
      <c r="G55" s="427" t="s">
        <v>293</v>
      </c>
      <c r="H55" s="428" t="s">
        <v>337</v>
      </c>
      <c r="I55" s="447">
        <f>'在庫情報（雨靴）'!R55</f>
        <v>0</v>
      </c>
      <c r="J55" s="448">
        <v>36</v>
      </c>
      <c r="K55" s="449">
        <f t="shared" si="2"/>
        <v>0</v>
      </c>
    </row>
    <row r="56" ht="35.25" spans="2:11">
      <c r="B56" s="424"/>
      <c r="C56" s="425"/>
      <c r="D56" s="426"/>
      <c r="E56" s="426"/>
      <c r="F56" s="427">
        <v>26</v>
      </c>
      <c r="G56" s="427" t="s">
        <v>294</v>
      </c>
      <c r="H56" s="428" t="s">
        <v>338</v>
      </c>
      <c r="I56" s="447">
        <f>'在庫情報（雨靴）'!R56</f>
        <v>0</v>
      </c>
      <c r="J56" s="448">
        <v>36</v>
      </c>
      <c r="K56" s="449">
        <f t="shared" si="2"/>
        <v>0</v>
      </c>
    </row>
    <row r="57" ht="35.25" spans="2:11">
      <c r="B57" s="424"/>
      <c r="C57" s="425"/>
      <c r="D57" s="426"/>
      <c r="E57" s="426"/>
      <c r="F57" s="427">
        <v>28</v>
      </c>
      <c r="G57" s="427" t="s">
        <v>295</v>
      </c>
      <c r="H57" s="428" t="s">
        <v>339</v>
      </c>
      <c r="I57" s="447">
        <f>'在庫情報（雨靴）'!R57</f>
        <v>0</v>
      </c>
      <c r="J57" s="448">
        <v>36</v>
      </c>
      <c r="K57" s="449">
        <f t="shared" si="2"/>
        <v>0</v>
      </c>
    </row>
    <row r="58" ht="35.25" spans="2:11">
      <c r="B58" s="424"/>
      <c r="C58" s="425"/>
      <c r="D58" s="426"/>
      <c r="E58" s="426"/>
      <c r="F58" s="427">
        <v>29</v>
      </c>
      <c r="G58" s="427" t="s">
        <v>296</v>
      </c>
      <c r="H58" s="428" t="s">
        <v>340</v>
      </c>
      <c r="I58" s="447">
        <f>'在庫情報（雨靴）'!R58</f>
        <v>0</v>
      </c>
      <c r="J58" s="448">
        <v>36</v>
      </c>
      <c r="K58" s="449">
        <f t="shared" si="2"/>
        <v>0</v>
      </c>
    </row>
    <row r="59" ht="35.25" spans="2:11">
      <c r="B59" s="424"/>
      <c r="C59" s="425"/>
      <c r="D59" s="426"/>
      <c r="E59" s="426"/>
      <c r="F59" s="427">
        <v>31</v>
      </c>
      <c r="G59" s="427" t="s">
        <v>297</v>
      </c>
      <c r="H59" s="428" t="s">
        <v>341</v>
      </c>
      <c r="I59" s="447">
        <f>'在庫情報（雨靴）'!R59</f>
        <v>0</v>
      </c>
      <c r="J59" s="448">
        <v>36</v>
      </c>
      <c r="K59" s="449">
        <f t="shared" si="2"/>
        <v>0</v>
      </c>
    </row>
    <row r="60" ht="36" spans="2:11">
      <c r="B60" s="435"/>
      <c r="C60" s="436"/>
      <c r="D60" s="437"/>
      <c r="E60" s="437"/>
      <c r="F60" s="438">
        <v>32</v>
      </c>
      <c r="G60" s="438" t="s">
        <v>298</v>
      </c>
      <c r="H60" s="439" t="s">
        <v>342</v>
      </c>
      <c r="I60" s="456">
        <f>'在庫情報（雨靴）'!R60</f>
        <v>0</v>
      </c>
      <c r="J60" s="457">
        <v>36</v>
      </c>
      <c r="K60" s="458">
        <f t="shared" si="2"/>
        <v>0</v>
      </c>
    </row>
    <row r="61" ht="35.25" spans="2:11">
      <c r="B61" s="419" t="s">
        <v>343</v>
      </c>
      <c r="C61" s="420"/>
      <c r="D61" s="421" t="s">
        <v>270</v>
      </c>
      <c r="E61" s="421"/>
      <c r="F61" s="422">
        <v>23</v>
      </c>
      <c r="G61" s="422" t="s">
        <v>292</v>
      </c>
      <c r="H61" s="423" t="s">
        <v>344</v>
      </c>
      <c r="I61" s="444">
        <f>'在庫情報（雨靴）'!R61</f>
        <v>0</v>
      </c>
      <c r="J61" s="445">
        <v>36</v>
      </c>
      <c r="K61" s="446">
        <f t="shared" si="2"/>
        <v>0</v>
      </c>
    </row>
    <row r="62" ht="35.25" spans="2:11">
      <c r="B62" s="424"/>
      <c r="C62" s="425"/>
      <c r="D62" s="426"/>
      <c r="E62" s="426"/>
      <c r="F62" s="427">
        <v>24</v>
      </c>
      <c r="G62" s="427" t="s">
        <v>293</v>
      </c>
      <c r="H62" s="428" t="s">
        <v>345</v>
      </c>
      <c r="I62" s="447">
        <f>'在庫情報（雨靴）'!R62</f>
        <v>0</v>
      </c>
      <c r="J62" s="448">
        <v>36</v>
      </c>
      <c r="K62" s="449">
        <f t="shared" si="2"/>
        <v>0</v>
      </c>
    </row>
    <row r="63" ht="35.25" spans="2:11">
      <c r="B63" s="424"/>
      <c r="C63" s="425"/>
      <c r="D63" s="426"/>
      <c r="E63" s="426"/>
      <c r="F63" s="427">
        <v>26</v>
      </c>
      <c r="G63" s="427" t="s">
        <v>294</v>
      </c>
      <c r="H63" s="428" t="s">
        <v>346</v>
      </c>
      <c r="I63" s="447">
        <f>'在庫情報（雨靴）'!R63</f>
        <v>0</v>
      </c>
      <c r="J63" s="448">
        <v>36</v>
      </c>
      <c r="K63" s="449">
        <f t="shared" si="2"/>
        <v>0</v>
      </c>
    </row>
    <row r="64" ht="35.25" spans="2:11">
      <c r="B64" s="424"/>
      <c r="C64" s="425"/>
      <c r="D64" s="426"/>
      <c r="E64" s="426"/>
      <c r="F64" s="427">
        <v>28</v>
      </c>
      <c r="G64" s="427" t="s">
        <v>295</v>
      </c>
      <c r="H64" s="428" t="s">
        <v>347</v>
      </c>
      <c r="I64" s="447">
        <f>'在庫情報（雨靴）'!R64</f>
        <v>0</v>
      </c>
      <c r="J64" s="448">
        <v>36</v>
      </c>
      <c r="K64" s="449">
        <f t="shared" si="2"/>
        <v>0</v>
      </c>
    </row>
    <row r="65" ht="35.25" spans="2:11">
      <c r="B65" s="424"/>
      <c r="C65" s="425"/>
      <c r="D65" s="426"/>
      <c r="E65" s="426"/>
      <c r="F65" s="427">
        <v>29</v>
      </c>
      <c r="G65" s="427" t="s">
        <v>296</v>
      </c>
      <c r="H65" s="428" t="s">
        <v>348</v>
      </c>
      <c r="I65" s="447">
        <f>'在庫情報（雨靴）'!R65</f>
        <v>0</v>
      </c>
      <c r="J65" s="448">
        <v>36</v>
      </c>
      <c r="K65" s="449">
        <f t="shared" si="2"/>
        <v>0</v>
      </c>
    </row>
    <row r="66" ht="35.25" spans="2:11">
      <c r="B66" s="424"/>
      <c r="C66" s="425"/>
      <c r="D66" s="426"/>
      <c r="E66" s="426"/>
      <c r="F66" s="427">
        <v>31</v>
      </c>
      <c r="G66" s="427" t="s">
        <v>297</v>
      </c>
      <c r="H66" s="428" t="s">
        <v>349</v>
      </c>
      <c r="I66" s="447">
        <f>'在庫情報（雨靴）'!R66</f>
        <v>0</v>
      </c>
      <c r="J66" s="448">
        <v>36</v>
      </c>
      <c r="K66" s="449">
        <f t="shared" si="2"/>
        <v>0</v>
      </c>
    </row>
    <row r="67" ht="35.25" spans="2:11">
      <c r="B67" s="424"/>
      <c r="C67" s="425"/>
      <c r="D67" s="426"/>
      <c r="E67" s="426"/>
      <c r="F67" s="440">
        <v>32</v>
      </c>
      <c r="G67" s="440" t="s">
        <v>298</v>
      </c>
      <c r="H67" s="441" t="s">
        <v>350</v>
      </c>
      <c r="I67" s="447">
        <f>'在庫情報（雨靴）'!R67</f>
        <v>0</v>
      </c>
      <c r="J67" s="448">
        <v>36</v>
      </c>
      <c r="K67" s="449">
        <f t="shared" ref="K67:K100" si="3">I67*J67</f>
        <v>0</v>
      </c>
    </row>
    <row r="68" ht="35.25" spans="2:11">
      <c r="B68" s="424"/>
      <c r="C68" s="425"/>
      <c r="D68" s="426"/>
      <c r="E68" s="426"/>
      <c r="F68" s="429">
        <v>34</v>
      </c>
      <c r="G68" s="429" t="s">
        <v>308</v>
      </c>
      <c r="H68" s="430" t="s">
        <v>351</v>
      </c>
      <c r="I68" s="447">
        <f>'在庫情報（雨靴）'!R68</f>
        <v>0</v>
      </c>
      <c r="J68" s="448">
        <v>36</v>
      </c>
      <c r="K68" s="449">
        <f t="shared" si="3"/>
        <v>0</v>
      </c>
    </row>
    <row r="69" ht="35.25" spans="2:11">
      <c r="B69" s="424"/>
      <c r="C69" s="431"/>
      <c r="D69" s="432" t="s">
        <v>262</v>
      </c>
      <c r="E69" s="432"/>
      <c r="F69" s="433">
        <v>23</v>
      </c>
      <c r="G69" s="433" t="s">
        <v>292</v>
      </c>
      <c r="H69" s="434" t="s">
        <v>352</v>
      </c>
      <c r="I69" s="447">
        <f>'在庫情報（雨靴）'!R69</f>
        <v>0</v>
      </c>
      <c r="J69" s="448">
        <v>36</v>
      </c>
      <c r="K69" s="449">
        <f t="shared" si="3"/>
        <v>0</v>
      </c>
    </row>
    <row r="70" ht="35.25" spans="2:11">
      <c r="B70" s="424"/>
      <c r="C70" s="425"/>
      <c r="D70" s="426"/>
      <c r="E70" s="426"/>
      <c r="F70" s="427">
        <v>24</v>
      </c>
      <c r="G70" s="427" t="s">
        <v>293</v>
      </c>
      <c r="H70" s="428" t="s">
        <v>353</v>
      </c>
      <c r="I70" s="447">
        <f>'在庫情報（雨靴）'!R70</f>
        <v>0</v>
      </c>
      <c r="J70" s="448">
        <v>36</v>
      </c>
      <c r="K70" s="449">
        <f t="shared" si="3"/>
        <v>0</v>
      </c>
    </row>
    <row r="71" ht="35.25" spans="2:11">
      <c r="B71" s="424"/>
      <c r="C71" s="425"/>
      <c r="D71" s="426"/>
      <c r="E71" s="426"/>
      <c r="F71" s="427">
        <v>26</v>
      </c>
      <c r="G71" s="427" t="s">
        <v>294</v>
      </c>
      <c r="H71" s="428" t="s">
        <v>354</v>
      </c>
      <c r="I71" s="447">
        <f>'在庫情報（雨靴）'!R71</f>
        <v>0</v>
      </c>
      <c r="J71" s="448">
        <v>36</v>
      </c>
      <c r="K71" s="449">
        <f t="shared" si="3"/>
        <v>0</v>
      </c>
    </row>
    <row r="72" ht="35.25" spans="2:11">
      <c r="B72" s="424"/>
      <c r="C72" s="425"/>
      <c r="D72" s="426"/>
      <c r="E72" s="426"/>
      <c r="F72" s="427">
        <v>28</v>
      </c>
      <c r="G72" s="427" t="s">
        <v>295</v>
      </c>
      <c r="H72" s="428" t="s">
        <v>355</v>
      </c>
      <c r="I72" s="447">
        <f>'在庫情報（雨靴）'!R72</f>
        <v>0</v>
      </c>
      <c r="J72" s="448">
        <v>36</v>
      </c>
      <c r="K72" s="449">
        <f t="shared" si="3"/>
        <v>0</v>
      </c>
    </row>
    <row r="73" ht="35.25" spans="2:11">
      <c r="B73" s="424"/>
      <c r="C73" s="425"/>
      <c r="D73" s="426"/>
      <c r="E73" s="426"/>
      <c r="F73" s="427">
        <v>29</v>
      </c>
      <c r="G73" s="427" t="s">
        <v>296</v>
      </c>
      <c r="H73" s="428" t="s">
        <v>356</v>
      </c>
      <c r="I73" s="447">
        <f>'在庫情報（雨靴）'!R73</f>
        <v>0</v>
      </c>
      <c r="J73" s="448">
        <v>36</v>
      </c>
      <c r="K73" s="449">
        <f t="shared" si="3"/>
        <v>0</v>
      </c>
    </row>
    <row r="74" ht="35.25" spans="2:11">
      <c r="B74" s="424"/>
      <c r="C74" s="425"/>
      <c r="D74" s="426"/>
      <c r="E74" s="426"/>
      <c r="F74" s="427">
        <v>31</v>
      </c>
      <c r="G74" s="427" t="s">
        <v>297</v>
      </c>
      <c r="H74" s="428" t="s">
        <v>357</v>
      </c>
      <c r="I74" s="447">
        <f>'在庫情報（雨靴）'!R74</f>
        <v>0</v>
      </c>
      <c r="J74" s="448">
        <v>36</v>
      </c>
      <c r="K74" s="449">
        <f t="shared" si="3"/>
        <v>0</v>
      </c>
    </row>
    <row r="75" ht="35.25" spans="2:11">
      <c r="B75" s="424"/>
      <c r="C75" s="425"/>
      <c r="D75" s="426"/>
      <c r="E75" s="426"/>
      <c r="F75" s="440">
        <v>32</v>
      </c>
      <c r="G75" s="440" t="s">
        <v>298</v>
      </c>
      <c r="H75" s="441" t="s">
        <v>358</v>
      </c>
      <c r="I75" s="447">
        <f>'在庫情報（雨靴）'!R75</f>
        <v>0</v>
      </c>
      <c r="J75" s="448">
        <v>36</v>
      </c>
      <c r="K75" s="449">
        <f t="shared" si="3"/>
        <v>0</v>
      </c>
    </row>
    <row r="76" ht="35.25" spans="2:11">
      <c r="B76" s="424"/>
      <c r="C76" s="425"/>
      <c r="D76" s="426"/>
      <c r="E76" s="426"/>
      <c r="F76" s="429">
        <v>34</v>
      </c>
      <c r="G76" s="429" t="s">
        <v>308</v>
      </c>
      <c r="H76" s="430" t="s">
        <v>359</v>
      </c>
      <c r="I76" s="447">
        <f>'在庫情報（雨靴）'!R76</f>
        <v>0</v>
      </c>
      <c r="J76" s="448">
        <v>36</v>
      </c>
      <c r="K76" s="449">
        <f t="shared" si="3"/>
        <v>0</v>
      </c>
    </row>
    <row r="77" ht="35.25" spans="2:11">
      <c r="B77" s="424"/>
      <c r="C77" s="431"/>
      <c r="D77" s="432" t="s">
        <v>360</v>
      </c>
      <c r="E77" s="432"/>
      <c r="F77" s="433">
        <v>23</v>
      </c>
      <c r="G77" s="433" t="s">
        <v>292</v>
      </c>
      <c r="H77" s="434" t="s">
        <v>361</v>
      </c>
      <c r="I77" s="447">
        <f>'在庫情報（雨靴）'!R77</f>
        <v>0</v>
      </c>
      <c r="J77" s="448">
        <v>36</v>
      </c>
      <c r="K77" s="449">
        <f t="shared" si="3"/>
        <v>0</v>
      </c>
    </row>
    <row r="78" ht="35.25" spans="2:11">
      <c r="B78" s="424"/>
      <c r="C78" s="425"/>
      <c r="D78" s="426"/>
      <c r="E78" s="426"/>
      <c r="F78" s="427">
        <v>24</v>
      </c>
      <c r="G78" s="427" t="s">
        <v>293</v>
      </c>
      <c r="H78" s="428" t="s">
        <v>362</v>
      </c>
      <c r="I78" s="447">
        <f>'在庫情報（雨靴）'!R78</f>
        <v>0</v>
      </c>
      <c r="J78" s="448">
        <v>36</v>
      </c>
      <c r="K78" s="449">
        <f t="shared" si="3"/>
        <v>0</v>
      </c>
    </row>
    <row r="79" ht="35.25" spans="2:11">
      <c r="B79" s="424"/>
      <c r="C79" s="425"/>
      <c r="D79" s="426"/>
      <c r="E79" s="426"/>
      <c r="F79" s="427">
        <v>26</v>
      </c>
      <c r="G79" s="427" t="s">
        <v>294</v>
      </c>
      <c r="H79" s="428" t="s">
        <v>363</v>
      </c>
      <c r="I79" s="447">
        <f>'在庫情報（雨靴）'!R79</f>
        <v>0</v>
      </c>
      <c r="J79" s="448">
        <v>36</v>
      </c>
      <c r="K79" s="449">
        <f t="shared" si="3"/>
        <v>0</v>
      </c>
    </row>
    <row r="80" ht="35.25" spans="2:11">
      <c r="B80" s="424"/>
      <c r="C80" s="425"/>
      <c r="D80" s="426"/>
      <c r="E80" s="426"/>
      <c r="F80" s="427">
        <v>28</v>
      </c>
      <c r="G80" s="427" t="s">
        <v>295</v>
      </c>
      <c r="H80" s="428" t="s">
        <v>364</v>
      </c>
      <c r="I80" s="447">
        <f>'在庫情報（雨靴）'!R80</f>
        <v>0</v>
      </c>
      <c r="J80" s="448">
        <v>36</v>
      </c>
      <c r="K80" s="449">
        <f t="shared" si="3"/>
        <v>0</v>
      </c>
    </row>
    <row r="81" ht="35.25" spans="2:11">
      <c r="B81" s="424"/>
      <c r="C81" s="425"/>
      <c r="D81" s="426"/>
      <c r="E81" s="426"/>
      <c r="F81" s="427">
        <v>29</v>
      </c>
      <c r="G81" s="427" t="s">
        <v>296</v>
      </c>
      <c r="H81" s="428" t="s">
        <v>365</v>
      </c>
      <c r="I81" s="447">
        <f>'在庫情報（雨靴）'!R81</f>
        <v>0</v>
      </c>
      <c r="J81" s="448">
        <v>36</v>
      </c>
      <c r="K81" s="449">
        <f t="shared" si="3"/>
        <v>0</v>
      </c>
    </row>
    <row r="82" ht="35.25" spans="2:11">
      <c r="B82" s="424"/>
      <c r="C82" s="425"/>
      <c r="D82" s="426"/>
      <c r="E82" s="426"/>
      <c r="F82" s="427">
        <v>31</v>
      </c>
      <c r="G82" s="427" t="s">
        <v>297</v>
      </c>
      <c r="H82" s="428" t="s">
        <v>366</v>
      </c>
      <c r="I82" s="447">
        <f>'在庫情報（雨靴）'!R82</f>
        <v>0</v>
      </c>
      <c r="J82" s="448">
        <v>36</v>
      </c>
      <c r="K82" s="449">
        <f t="shared" si="3"/>
        <v>0</v>
      </c>
    </row>
    <row r="83" ht="35.25" spans="2:11">
      <c r="B83" s="424"/>
      <c r="C83" s="425"/>
      <c r="D83" s="426"/>
      <c r="E83" s="426"/>
      <c r="F83" s="440">
        <v>32</v>
      </c>
      <c r="G83" s="440" t="s">
        <v>298</v>
      </c>
      <c r="H83" s="441" t="s">
        <v>367</v>
      </c>
      <c r="I83" s="447">
        <f>'在庫情報（雨靴）'!R83</f>
        <v>0</v>
      </c>
      <c r="J83" s="448">
        <v>36</v>
      </c>
      <c r="K83" s="449">
        <f t="shared" si="3"/>
        <v>0</v>
      </c>
    </row>
    <row r="84" ht="35.25" spans="2:11">
      <c r="B84" s="424"/>
      <c r="C84" s="425"/>
      <c r="D84" s="426"/>
      <c r="E84" s="426"/>
      <c r="F84" s="429">
        <v>34</v>
      </c>
      <c r="G84" s="429" t="s">
        <v>308</v>
      </c>
      <c r="H84" s="430" t="s">
        <v>368</v>
      </c>
      <c r="I84" s="447">
        <f>'在庫情報（雨靴）'!R84</f>
        <v>0</v>
      </c>
      <c r="J84" s="448">
        <v>36</v>
      </c>
      <c r="K84" s="449">
        <f t="shared" si="3"/>
        <v>0</v>
      </c>
    </row>
    <row r="85" ht="35.25" spans="2:11">
      <c r="B85" s="424"/>
      <c r="C85" s="431"/>
      <c r="D85" s="432" t="s">
        <v>259</v>
      </c>
      <c r="E85" s="432"/>
      <c r="F85" s="433">
        <v>23</v>
      </c>
      <c r="G85" s="433" t="s">
        <v>292</v>
      </c>
      <c r="H85" s="434" t="s">
        <v>369</v>
      </c>
      <c r="I85" s="447">
        <f>'在庫情報（雨靴）'!R85</f>
        <v>0</v>
      </c>
      <c r="J85" s="448">
        <v>36</v>
      </c>
      <c r="K85" s="449">
        <f t="shared" si="3"/>
        <v>0</v>
      </c>
    </row>
    <row r="86" ht="35.25" spans="2:11">
      <c r="B86" s="424"/>
      <c r="C86" s="425"/>
      <c r="D86" s="426"/>
      <c r="E86" s="426"/>
      <c r="F86" s="427">
        <v>24</v>
      </c>
      <c r="G86" s="427" t="s">
        <v>293</v>
      </c>
      <c r="H86" s="428" t="s">
        <v>370</v>
      </c>
      <c r="I86" s="447">
        <f>'在庫情報（雨靴）'!R86</f>
        <v>0</v>
      </c>
      <c r="J86" s="448">
        <v>36</v>
      </c>
      <c r="K86" s="449">
        <f t="shared" si="3"/>
        <v>0</v>
      </c>
    </row>
    <row r="87" ht="35.25" spans="2:11">
      <c r="B87" s="424"/>
      <c r="C87" s="425"/>
      <c r="D87" s="426"/>
      <c r="E87" s="426"/>
      <c r="F87" s="427">
        <v>26</v>
      </c>
      <c r="G87" s="427" t="s">
        <v>294</v>
      </c>
      <c r="H87" s="428" t="s">
        <v>371</v>
      </c>
      <c r="I87" s="447">
        <f>'在庫情報（雨靴）'!R87</f>
        <v>0</v>
      </c>
      <c r="J87" s="448">
        <v>36</v>
      </c>
      <c r="K87" s="449">
        <f t="shared" si="3"/>
        <v>0</v>
      </c>
    </row>
    <row r="88" ht="35.25" spans="2:11">
      <c r="B88" s="424"/>
      <c r="C88" s="425"/>
      <c r="D88" s="426"/>
      <c r="E88" s="426"/>
      <c r="F88" s="427">
        <v>28</v>
      </c>
      <c r="G88" s="427" t="s">
        <v>295</v>
      </c>
      <c r="H88" s="428" t="s">
        <v>372</v>
      </c>
      <c r="I88" s="447">
        <f>'在庫情報（雨靴）'!R88</f>
        <v>0</v>
      </c>
      <c r="J88" s="448">
        <v>36</v>
      </c>
      <c r="K88" s="449">
        <f t="shared" si="3"/>
        <v>0</v>
      </c>
    </row>
    <row r="89" ht="35.25" spans="2:11">
      <c r="B89" s="424"/>
      <c r="C89" s="425"/>
      <c r="D89" s="426"/>
      <c r="E89" s="426"/>
      <c r="F89" s="427">
        <v>29</v>
      </c>
      <c r="G89" s="427" t="s">
        <v>296</v>
      </c>
      <c r="H89" s="428" t="s">
        <v>373</v>
      </c>
      <c r="I89" s="447">
        <f>'在庫情報（雨靴）'!R89</f>
        <v>0</v>
      </c>
      <c r="J89" s="448">
        <v>36</v>
      </c>
      <c r="K89" s="449">
        <f t="shared" si="3"/>
        <v>0</v>
      </c>
    </row>
    <row r="90" ht="35.25" spans="2:11">
      <c r="B90" s="424"/>
      <c r="C90" s="425"/>
      <c r="D90" s="426"/>
      <c r="E90" s="426"/>
      <c r="F90" s="427">
        <v>31</v>
      </c>
      <c r="G90" s="427" t="s">
        <v>297</v>
      </c>
      <c r="H90" s="428" t="s">
        <v>374</v>
      </c>
      <c r="I90" s="447">
        <f>'在庫情報（雨靴）'!R90</f>
        <v>0</v>
      </c>
      <c r="J90" s="448">
        <v>36</v>
      </c>
      <c r="K90" s="449">
        <f t="shared" si="3"/>
        <v>0</v>
      </c>
    </row>
    <row r="91" ht="35.25" spans="2:11">
      <c r="B91" s="424"/>
      <c r="C91" s="425"/>
      <c r="D91" s="426"/>
      <c r="E91" s="426"/>
      <c r="F91" s="440">
        <v>32</v>
      </c>
      <c r="G91" s="440" t="s">
        <v>298</v>
      </c>
      <c r="H91" s="441" t="s">
        <v>375</v>
      </c>
      <c r="I91" s="447">
        <f>'在庫情報（雨靴）'!R91</f>
        <v>0</v>
      </c>
      <c r="J91" s="448">
        <v>36</v>
      </c>
      <c r="K91" s="449">
        <f t="shared" si="3"/>
        <v>0</v>
      </c>
    </row>
    <row r="92" ht="36" spans="2:11">
      <c r="B92" s="424"/>
      <c r="C92" s="425"/>
      <c r="D92" s="426"/>
      <c r="E92" s="426"/>
      <c r="F92" s="429">
        <v>34</v>
      </c>
      <c r="G92" s="429" t="s">
        <v>308</v>
      </c>
      <c r="H92" s="430" t="s">
        <v>376</v>
      </c>
      <c r="I92" s="450">
        <f>'在庫情報（雨靴）'!R92</f>
        <v>0</v>
      </c>
      <c r="J92" s="451">
        <v>36</v>
      </c>
      <c r="K92" s="452">
        <f t="shared" si="3"/>
        <v>0</v>
      </c>
    </row>
    <row r="93" ht="35.25" spans="2:11">
      <c r="B93" s="419" t="s">
        <v>377</v>
      </c>
      <c r="C93" s="420"/>
      <c r="D93" s="421" t="s">
        <v>277</v>
      </c>
      <c r="E93" s="421"/>
      <c r="F93" s="459">
        <v>24</v>
      </c>
      <c r="G93" s="422" t="s">
        <v>378</v>
      </c>
      <c r="H93" s="460" t="s">
        <v>379</v>
      </c>
      <c r="I93" s="444">
        <f>'在庫情報（雨靴）'!R93</f>
        <v>0</v>
      </c>
      <c r="J93" s="445">
        <v>36</v>
      </c>
      <c r="K93" s="446">
        <f t="shared" si="3"/>
        <v>0</v>
      </c>
    </row>
    <row r="94" ht="35.25" spans="2:11">
      <c r="B94" s="424"/>
      <c r="C94" s="425"/>
      <c r="D94" s="426"/>
      <c r="E94" s="426"/>
      <c r="F94" s="427">
        <v>26</v>
      </c>
      <c r="G94" s="427" t="s">
        <v>294</v>
      </c>
      <c r="H94" s="461" t="s">
        <v>380</v>
      </c>
      <c r="I94" s="447">
        <f>'在庫情報（雨靴）'!R94</f>
        <v>0</v>
      </c>
      <c r="J94" s="448">
        <v>36</v>
      </c>
      <c r="K94" s="449">
        <f t="shared" si="3"/>
        <v>0</v>
      </c>
    </row>
    <row r="95" ht="35.25" spans="2:11">
      <c r="B95" s="424"/>
      <c r="C95" s="425"/>
      <c r="D95" s="426"/>
      <c r="E95" s="426"/>
      <c r="F95" s="427">
        <v>28</v>
      </c>
      <c r="G95" s="427" t="s">
        <v>381</v>
      </c>
      <c r="H95" s="461" t="s">
        <v>382</v>
      </c>
      <c r="I95" s="447">
        <f>'在庫情報（雨靴）'!R95</f>
        <v>0</v>
      </c>
      <c r="J95" s="448">
        <v>36</v>
      </c>
      <c r="K95" s="449">
        <f t="shared" si="3"/>
        <v>0</v>
      </c>
    </row>
    <row r="96" ht="35.25" spans="2:11">
      <c r="B96" s="424"/>
      <c r="C96" s="425"/>
      <c r="D96" s="426"/>
      <c r="E96" s="426"/>
      <c r="F96" s="427">
        <v>30</v>
      </c>
      <c r="G96" s="427" t="s">
        <v>383</v>
      </c>
      <c r="H96" s="461" t="s">
        <v>384</v>
      </c>
      <c r="I96" s="447">
        <f>'在庫情報（雨靴）'!R96</f>
        <v>0</v>
      </c>
      <c r="J96" s="448">
        <v>36</v>
      </c>
      <c r="K96" s="449">
        <f t="shared" si="3"/>
        <v>0</v>
      </c>
    </row>
    <row r="97" ht="35.25" spans="2:11">
      <c r="B97" s="424"/>
      <c r="C97" s="425"/>
      <c r="D97" s="426"/>
      <c r="E97" s="426"/>
      <c r="F97" s="427">
        <v>32</v>
      </c>
      <c r="G97" s="427" t="s">
        <v>298</v>
      </c>
      <c r="H97" s="461" t="s">
        <v>385</v>
      </c>
      <c r="I97" s="447">
        <f>'在庫情報（雨靴）'!R97</f>
        <v>0</v>
      </c>
      <c r="J97" s="448">
        <v>36</v>
      </c>
      <c r="K97" s="449">
        <f t="shared" si="3"/>
        <v>0</v>
      </c>
    </row>
    <row r="98" ht="35.25" spans="2:11">
      <c r="B98" s="424"/>
      <c r="C98" s="425"/>
      <c r="D98" s="426"/>
      <c r="E98" s="426"/>
      <c r="F98" s="427">
        <v>34</v>
      </c>
      <c r="G98" s="427" t="s">
        <v>308</v>
      </c>
      <c r="H98" s="461" t="s">
        <v>386</v>
      </c>
      <c r="I98" s="447">
        <f>'在庫情報（雨靴）'!R98</f>
        <v>0</v>
      </c>
      <c r="J98" s="448">
        <v>36</v>
      </c>
      <c r="K98" s="449">
        <f t="shared" si="3"/>
        <v>0</v>
      </c>
    </row>
    <row r="99" ht="36" spans="2:11">
      <c r="B99" s="435"/>
      <c r="C99" s="436"/>
      <c r="D99" s="437"/>
      <c r="E99" s="437"/>
      <c r="F99" s="442">
        <v>36</v>
      </c>
      <c r="G99" s="442" t="s">
        <v>387</v>
      </c>
      <c r="H99" s="462" t="s">
        <v>388</v>
      </c>
      <c r="I99" s="456">
        <f>'在庫情報（雨靴）'!R99</f>
        <v>0</v>
      </c>
      <c r="J99" s="457">
        <v>36</v>
      </c>
      <c r="K99" s="458">
        <f t="shared" si="3"/>
        <v>0</v>
      </c>
    </row>
    <row r="100" ht="60" spans="9:11">
      <c r="I100" s="463">
        <f>SUM(I3:I99)</f>
        <v>0</v>
      </c>
      <c r="J100" s="463"/>
      <c r="K100" s="463">
        <f>SUM(K3:K99)</f>
        <v>0</v>
      </c>
    </row>
  </sheetData>
  <autoFilter ref="B2:U100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197" activePane="bottomRight" state="frozen"/>
      <selection/>
      <selection pane="topRight"/>
      <selection pane="bottomLeft"/>
      <selection pane="bottomRight" activeCell="T4" sqref="T4"/>
    </sheetView>
  </sheetViews>
  <sheetFormatPr defaultColWidth="9" defaultRowHeight="25.5"/>
  <cols>
    <col min="1" max="1" width="9" style="4"/>
    <col min="2" max="3" width="12.125" style="322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26"/>
      <c r="M1" s="326"/>
      <c r="N1" s="326"/>
      <c r="T1" s="326"/>
    </row>
    <row r="3" s="1" customFormat="1" ht="50.25" customHeight="1" spans="2:23">
      <c r="B3" s="323" t="s">
        <v>389</v>
      </c>
      <c r="C3" s="323" t="s">
        <v>390</v>
      </c>
      <c r="D3" s="324" t="s">
        <v>391</v>
      </c>
      <c r="E3" s="325" t="s">
        <v>13</v>
      </c>
      <c r="F3" s="325" t="s">
        <v>392</v>
      </c>
      <c r="G3" s="325" t="s">
        <v>393</v>
      </c>
      <c r="H3" s="325" t="s">
        <v>394</v>
      </c>
      <c r="I3" s="325" t="s">
        <v>395</v>
      </c>
      <c r="J3" s="325" t="s">
        <v>198</v>
      </c>
      <c r="K3" s="327" t="s">
        <v>396</v>
      </c>
      <c r="L3" s="325" t="s">
        <v>397</v>
      </c>
      <c r="M3" s="325" t="s">
        <v>398</v>
      </c>
      <c r="N3" s="328" t="s">
        <v>3</v>
      </c>
      <c r="O3" s="329" t="s">
        <v>4</v>
      </c>
      <c r="P3" s="329" t="s">
        <v>5</v>
      </c>
      <c r="Q3" s="329" t="s">
        <v>6</v>
      </c>
      <c r="R3" s="329" t="s">
        <v>7</v>
      </c>
      <c r="S3" s="329" t="s">
        <v>8</v>
      </c>
      <c r="T3" s="325" t="s">
        <v>399</v>
      </c>
      <c r="U3" s="325" t="s">
        <v>195</v>
      </c>
      <c r="V3" s="325" t="s">
        <v>10</v>
      </c>
      <c r="W3" s="329" t="s">
        <v>11</v>
      </c>
    </row>
    <row r="4" s="319" customFormat="1" ht="50.1" customHeight="1" spans="2:23">
      <c r="B4" s="8" t="s">
        <v>400</v>
      </c>
      <c r="C4" s="8" t="s">
        <v>401</v>
      </c>
      <c r="D4" s="9" t="s">
        <v>402</v>
      </c>
      <c r="E4" s="10"/>
      <c r="F4" s="11" t="s">
        <v>16</v>
      </c>
      <c r="G4" s="11" t="s">
        <v>403</v>
      </c>
      <c r="H4" s="11" t="s">
        <v>404</v>
      </c>
      <c r="I4" s="46" t="s">
        <v>405</v>
      </c>
      <c r="J4" s="11" t="s">
        <v>406</v>
      </c>
      <c r="K4" s="11"/>
      <c r="L4" s="330"/>
      <c r="M4" s="11"/>
      <c r="N4" s="11"/>
      <c r="O4" s="331"/>
      <c r="P4" s="331"/>
      <c r="Q4" s="331"/>
      <c r="R4" s="331"/>
      <c r="S4" s="331"/>
      <c r="T4" s="345">
        <f>IF($A$1="补货",L4+M4+N4,L4)</f>
        <v>0</v>
      </c>
      <c r="U4" s="31"/>
      <c r="V4" s="345">
        <f t="shared" ref="V4:V21" si="0">T4+U4</f>
        <v>0</v>
      </c>
      <c r="W4" s="346" t="str">
        <f t="shared" ref="W4:W21" si="1">IF(S4&gt;0,V4/S4*7,"-")</f>
        <v>-</v>
      </c>
    </row>
    <row r="5" s="319" customFormat="1" ht="50.1" customHeight="1" spans="2:23">
      <c r="B5" s="12"/>
      <c r="C5" s="12"/>
      <c r="D5" s="13"/>
      <c r="E5" s="10"/>
      <c r="F5" s="11" t="s">
        <v>17</v>
      </c>
      <c r="G5" s="11" t="s">
        <v>407</v>
      </c>
      <c r="H5" s="11" t="s">
        <v>408</v>
      </c>
      <c r="I5" s="46" t="s">
        <v>405</v>
      </c>
      <c r="J5" s="11" t="s">
        <v>409</v>
      </c>
      <c r="K5" s="11"/>
      <c r="L5" s="330"/>
      <c r="M5" s="11"/>
      <c r="N5" s="11"/>
      <c r="O5" s="331"/>
      <c r="P5" s="331"/>
      <c r="Q5" s="331"/>
      <c r="R5" s="331"/>
      <c r="S5" s="331"/>
      <c r="T5" s="345">
        <f>IF($A$1="补货",L5+M5+N5,L5)</f>
        <v>0</v>
      </c>
      <c r="U5" s="31"/>
      <c r="V5" s="345">
        <f t="shared" si="0"/>
        <v>0</v>
      </c>
      <c r="W5" s="346" t="str">
        <f t="shared" si="1"/>
        <v>-</v>
      </c>
    </row>
    <row r="6" s="319" customFormat="1" ht="50.1" customHeight="1" spans="2:23">
      <c r="B6" s="12"/>
      <c r="C6" s="12"/>
      <c r="D6" s="13"/>
      <c r="E6" s="10"/>
      <c r="F6" s="11" t="s">
        <v>18</v>
      </c>
      <c r="G6" s="11" t="s">
        <v>410</v>
      </c>
      <c r="H6" s="11" t="s">
        <v>411</v>
      </c>
      <c r="I6" s="46" t="s">
        <v>405</v>
      </c>
      <c r="J6" s="11" t="s">
        <v>412</v>
      </c>
      <c r="K6" s="11"/>
      <c r="L6" s="330"/>
      <c r="M6" s="11"/>
      <c r="N6" s="11"/>
      <c r="O6" s="331"/>
      <c r="P6" s="331"/>
      <c r="Q6" s="331"/>
      <c r="R6" s="331"/>
      <c r="S6" s="331"/>
      <c r="T6" s="345">
        <f>IF($A$1="补货",L6+M6+N6,L6)</f>
        <v>0</v>
      </c>
      <c r="U6" s="31"/>
      <c r="V6" s="345">
        <f t="shared" si="0"/>
        <v>0</v>
      </c>
      <c r="W6" s="346" t="str">
        <f t="shared" si="1"/>
        <v>-</v>
      </c>
    </row>
    <row r="7" s="319" customFormat="1" ht="50.1" customHeight="1" spans="2:23">
      <c r="B7" s="12"/>
      <c r="C7" s="12"/>
      <c r="D7" s="13"/>
      <c r="E7" s="10"/>
      <c r="F7" s="14" t="s">
        <v>19</v>
      </c>
      <c r="G7" s="14" t="s">
        <v>413</v>
      </c>
      <c r="H7" s="14" t="s">
        <v>414</v>
      </c>
      <c r="I7" s="50" t="s">
        <v>405</v>
      </c>
      <c r="J7" s="14" t="s">
        <v>415</v>
      </c>
      <c r="K7" s="14"/>
      <c r="L7" s="332"/>
      <c r="M7" s="14"/>
      <c r="N7" s="14"/>
      <c r="O7" s="333"/>
      <c r="P7" s="333"/>
      <c r="Q7" s="333"/>
      <c r="R7" s="333"/>
      <c r="S7" s="333"/>
      <c r="T7" s="347">
        <f>IF($A$1="补货",L7+M7+N7,L7)</f>
        <v>0</v>
      </c>
      <c r="U7" s="33"/>
      <c r="V7" s="348">
        <f t="shared" si="0"/>
        <v>0</v>
      </c>
      <c r="W7" s="349" t="str">
        <f t="shared" si="1"/>
        <v>-</v>
      </c>
    </row>
    <row r="8" s="319" customFormat="1" ht="50.1" customHeight="1" spans="2:23">
      <c r="B8" s="8" t="s">
        <v>416</v>
      </c>
      <c r="C8" s="8" t="s">
        <v>401</v>
      </c>
      <c r="D8" s="9" t="s">
        <v>417</v>
      </c>
      <c r="E8" s="15"/>
      <c r="F8" s="16" t="s">
        <v>16</v>
      </c>
      <c r="G8" s="17" t="s">
        <v>403</v>
      </c>
      <c r="H8" s="16" t="s">
        <v>404</v>
      </c>
      <c r="I8" s="54" t="s">
        <v>418</v>
      </c>
      <c r="J8" s="16" t="s">
        <v>419</v>
      </c>
      <c r="K8" s="16"/>
      <c r="L8" s="334"/>
      <c r="M8" s="16"/>
      <c r="N8" s="16"/>
      <c r="O8" s="335"/>
      <c r="P8" s="335"/>
      <c r="Q8" s="335"/>
      <c r="R8" s="335"/>
      <c r="S8" s="335"/>
      <c r="T8" s="350">
        <f>IF($A$1="补货",L8+M8+N8,L8)</f>
        <v>0</v>
      </c>
      <c r="U8" s="17"/>
      <c r="V8" s="351">
        <f t="shared" si="0"/>
        <v>0</v>
      </c>
      <c r="W8" s="352" t="str">
        <f t="shared" si="1"/>
        <v>-</v>
      </c>
    </row>
    <row r="9" s="319" customFormat="1" ht="50.1" customHeight="1" spans="2:23">
      <c r="B9" s="12"/>
      <c r="C9" s="12"/>
      <c r="D9" s="13"/>
      <c r="E9" s="10"/>
      <c r="F9" s="11" t="s">
        <v>17</v>
      </c>
      <c r="G9" s="11" t="s">
        <v>407</v>
      </c>
      <c r="H9" s="11" t="s">
        <v>408</v>
      </c>
      <c r="I9" s="58" t="s">
        <v>418</v>
      </c>
      <c r="J9" s="11" t="s">
        <v>420</v>
      </c>
      <c r="K9" s="11"/>
      <c r="L9" s="330"/>
      <c r="M9" s="11"/>
      <c r="N9" s="11"/>
      <c r="O9" s="331"/>
      <c r="P9" s="331"/>
      <c r="Q9" s="331"/>
      <c r="R9" s="331"/>
      <c r="S9" s="331"/>
      <c r="T9" s="345">
        <f>IF($A$1="补货",L9+M9+N9,L9)</f>
        <v>0</v>
      </c>
      <c r="U9" s="31"/>
      <c r="V9" s="345">
        <f t="shared" si="0"/>
        <v>0</v>
      </c>
      <c r="W9" s="346" t="str">
        <f t="shared" si="1"/>
        <v>-</v>
      </c>
    </row>
    <row r="10" s="319" customFormat="1" ht="50.1" customHeight="1" spans="2:23">
      <c r="B10" s="12"/>
      <c r="C10" s="12"/>
      <c r="D10" s="13"/>
      <c r="E10" s="10"/>
      <c r="F10" s="11" t="s">
        <v>18</v>
      </c>
      <c r="G10" s="11" t="s">
        <v>410</v>
      </c>
      <c r="H10" s="11" t="s">
        <v>411</v>
      </c>
      <c r="I10" s="58" t="s">
        <v>418</v>
      </c>
      <c r="J10" s="11" t="s">
        <v>421</v>
      </c>
      <c r="K10" s="11"/>
      <c r="L10" s="330"/>
      <c r="M10" s="11"/>
      <c r="N10" s="11"/>
      <c r="O10" s="331"/>
      <c r="P10" s="331"/>
      <c r="Q10" s="331"/>
      <c r="R10" s="331"/>
      <c r="S10" s="331"/>
      <c r="T10" s="345">
        <f>IF($A$1="补货",L10+M10+N10,L10)</f>
        <v>0</v>
      </c>
      <c r="U10" s="31"/>
      <c r="V10" s="345">
        <f t="shared" si="0"/>
        <v>0</v>
      </c>
      <c r="W10" s="346" t="str">
        <f t="shared" si="1"/>
        <v>-</v>
      </c>
    </row>
    <row r="11" s="319" customFormat="1" ht="50.1" customHeight="1" spans="2:23">
      <c r="B11" s="12"/>
      <c r="C11" s="12"/>
      <c r="D11" s="18"/>
      <c r="E11" s="19"/>
      <c r="F11" s="14" t="s">
        <v>19</v>
      </c>
      <c r="G11" s="14" t="s">
        <v>413</v>
      </c>
      <c r="H11" s="14" t="s">
        <v>414</v>
      </c>
      <c r="I11" s="59" t="s">
        <v>418</v>
      </c>
      <c r="J11" s="14" t="s">
        <v>422</v>
      </c>
      <c r="K11" s="14"/>
      <c r="L11" s="332"/>
      <c r="M11" s="14"/>
      <c r="N11" s="14"/>
      <c r="O11" s="333"/>
      <c r="P11" s="333"/>
      <c r="Q11" s="333"/>
      <c r="R11" s="333"/>
      <c r="S11" s="333"/>
      <c r="T11" s="347">
        <f>IF($A$1="补货",L11+M11+N11,L11)</f>
        <v>0</v>
      </c>
      <c r="U11" s="33"/>
      <c r="V11" s="348">
        <f t="shared" si="0"/>
        <v>0</v>
      </c>
      <c r="W11" s="349" t="str">
        <f t="shared" si="1"/>
        <v>-</v>
      </c>
    </row>
    <row r="12" s="319" customFormat="1" ht="50.1" customHeight="1" spans="2:23">
      <c r="B12" s="12"/>
      <c r="C12" s="12"/>
      <c r="D12" s="9" t="s">
        <v>423</v>
      </c>
      <c r="E12" s="15"/>
      <c r="F12" s="16" t="s">
        <v>16</v>
      </c>
      <c r="G12" s="17" t="s">
        <v>403</v>
      </c>
      <c r="H12" s="16" t="s">
        <v>404</v>
      </c>
      <c r="I12" s="54" t="s">
        <v>418</v>
      </c>
      <c r="J12" s="16" t="s">
        <v>424</v>
      </c>
      <c r="K12" s="16"/>
      <c r="L12" s="334"/>
      <c r="M12" s="16"/>
      <c r="N12" s="16"/>
      <c r="O12" s="335"/>
      <c r="P12" s="335"/>
      <c r="Q12" s="335"/>
      <c r="R12" s="335"/>
      <c r="S12" s="335"/>
      <c r="T12" s="350">
        <f>IF($A$1="补货",L12+M12+N12,L12)</f>
        <v>0</v>
      </c>
      <c r="U12" s="17"/>
      <c r="V12" s="351">
        <f t="shared" si="0"/>
        <v>0</v>
      </c>
      <c r="W12" s="352" t="str">
        <f t="shared" si="1"/>
        <v>-</v>
      </c>
    </row>
    <row r="13" s="319" customFormat="1" ht="50.1" customHeight="1" spans="2:23">
      <c r="B13" s="12"/>
      <c r="C13" s="12"/>
      <c r="D13" s="13"/>
      <c r="E13" s="10"/>
      <c r="F13" s="11" t="s">
        <v>17</v>
      </c>
      <c r="G13" s="11" t="s">
        <v>407</v>
      </c>
      <c r="H13" s="11" t="s">
        <v>408</v>
      </c>
      <c r="I13" s="58" t="s">
        <v>418</v>
      </c>
      <c r="J13" s="11" t="s">
        <v>425</v>
      </c>
      <c r="K13" s="11"/>
      <c r="L13" s="330"/>
      <c r="M13" s="11"/>
      <c r="N13" s="11"/>
      <c r="O13" s="331"/>
      <c r="P13" s="331"/>
      <c r="Q13" s="331"/>
      <c r="R13" s="331"/>
      <c r="S13" s="331"/>
      <c r="T13" s="345">
        <f>IF($A$1="补货",L13+M13+N13,L13)</f>
        <v>0</v>
      </c>
      <c r="U13" s="31"/>
      <c r="V13" s="345">
        <f t="shared" si="0"/>
        <v>0</v>
      </c>
      <c r="W13" s="346" t="str">
        <f t="shared" si="1"/>
        <v>-</v>
      </c>
    </row>
    <row r="14" s="319" customFormat="1" ht="50.1" customHeight="1" spans="2:23">
      <c r="B14" s="12"/>
      <c r="C14" s="12"/>
      <c r="D14" s="13"/>
      <c r="E14" s="10"/>
      <c r="F14" s="11" t="s">
        <v>18</v>
      </c>
      <c r="G14" s="11" t="s">
        <v>410</v>
      </c>
      <c r="H14" s="11" t="s">
        <v>411</v>
      </c>
      <c r="I14" s="58" t="s">
        <v>418</v>
      </c>
      <c r="J14" s="11" t="s">
        <v>426</v>
      </c>
      <c r="K14" s="11"/>
      <c r="L14" s="330"/>
      <c r="M14" s="11"/>
      <c r="N14" s="11"/>
      <c r="O14" s="331"/>
      <c r="P14" s="331"/>
      <c r="Q14" s="331"/>
      <c r="R14" s="331"/>
      <c r="S14" s="331"/>
      <c r="T14" s="345">
        <f>IF($A$1="补货",L14+M14+N14,L14)</f>
        <v>0</v>
      </c>
      <c r="U14" s="31"/>
      <c r="V14" s="345">
        <f t="shared" si="0"/>
        <v>0</v>
      </c>
      <c r="W14" s="346" t="str">
        <f t="shared" si="1"/>
        <v>-</v>
      </c>
    </row>
    <row r="15" s="319" customFormat="1" ht="50.1" customHeight="1" spans="2:23">
      <c r="B15" s="20"/>
      <c r="C15" s="20"/>
      <c r="D15" s="18"/>
      <c r="E15" s="19"/>
      <c r="F15" s="14" t="s">
        <v>19</v>
      </c>
      <c r="G15" s="14" t="s">
        <v>413</v>
      </c>
      <c r="H15" s="14" t="s">
        <v>414</v>
      </c>
      <c r="I15" s="59" t="s">
        <v>418</v>
      </c>
      <c r="J15" s="14" t="s">
        <v>427</v>
      </c>
      <c r="K15" s="14"/>
      <c r="L15" s="332"/>
      <c r="M15" s="14"/>
      <c r="N15" s="14"/>
      <c r="O15" s="333"/>
      <c r="P15" s="333"/>
      <c r="Q15" s="333"/>
      <c r="R15" s="333"/>
      <c r="S15" s="333"/>
      <c r="T15" s="347">
        <f>IF($A$1="补货",L15+M15+N15,L15)</f>
        <v>0</v>
      </c>
      <c r="U15" s="33"/>
      <c r="V15" s="348">
        <f t="shared" si="0"/>
        <v>0</v>
      </c>
      <c r="W15" s="349" t="str">
        <f t="shared" si="1"/>
        <v>-</v>
      </c>
    </row>
    <row r="16" s="319" customFormat="1" ht="50.1" customHeight="1" spans="2:23">
      <c r="B16" s="8" t="s">
        <v>428</v>
      </c>
      <c r="C16" s="8" t="s">
        <v>401</v>
      </c>
      <c r="D16" s="9" t="s">
        <v>429</v>
      </c>
      <c r="E16" s="15"/>
      <c r="F16" s="16" t="s">
        <v>16</v>
      </c>
      <c r="G16" s="16" t="s">
        <v>430</v>
      </c>
      <c r="H16" s="16" t="s">
        <v>408</v>
      </c>
      <c r="I16" s="60" t="s">
        <v>405</v>
      </c>
      <c r="J16" s="16" t="s">
        <v>431</v>
      </c>
      <c r="K16" s="16"/>
      <c r="L16" s="334"/>
      <c r="M16" s="16"/>
      <c r="N16" s="16"/>
      <c r="O16" s="335"/>
      <c r="P16" s="335"/>
      <c r="Q16" s="335"/>
      <c r="R16" s="335"/>
      <c r="S16" s="335"/>
      <c r="T16" s="350">
        <f>IF($A$1="补货",L16+M16+N16,L16)</f>
        <v>0</v>
      </c>
      <c r="U16" s="17"/>
      <c r="V16" s="351">
        <f t="shared" si="0"/>
        <v>0</v>
      </c>
      <c r="W16" s="352" t="str">
        <f t="shared" si="1"/>
        <v>-</v>
      </c>
    </row>
    <row r="17" s="319" customFormat="1" ht="50.1" customHeight="1" spans="2:23">
      <c r="B17" s="12"/>
      <c r="C17" s="12"/>
      <c r="D17" s="13"/>
      <c r="E17" s="10"/>
      <c r="F17" s="11" t="s">
        <v>17</v>
      </c>
      <c r="G17" s="11" t="s">
        <v>432</v>
      </c>
      <c r="H17" s="11" t="s">
        <v>411</v>
      </c>
      <c r="I17" s="46" t="s">
        <v>405</v>
      </c>
      <c r="J17" s="11" t="s">
        <v>433</v>
      </c>
      <c r="K17" s="11"/>
      <c r="L17" s="330"/>
      <c r="M17" s="11"/>
      <c r="N17" s="11"/>
      <c r="O17" s="331"/>
      <c r="P17" s="331"/>
      <c r="Q17" s="331"/>
      <c r="R17" s="331"/>
      <c r="S17" s="331"/>
      <c r="T17" s="345">
        <f>IF($A$1="补货",L17+M17+N17,L17)</f>
        <v>0</v>
      </c>
      <c r="U17" s="31"/>
      <c r="V17" s="345">
        <f t="shared" si="0"/>
        <v>0</v>
      </c>
      <c r="W17" s="346" t="str">
        <f t="shared" si="1"/>
        <v>-</v>
      </c>
    </row>
    <row r="18" s="319" customFormat="1" ht="50.1" customHeight="1" spans="2:23">
      <c r="B18" s="20"/>
      <c r="C18" s="20"/>
      <c r="D18" s="18"/>
      <c r="E18" s="19"/>
      <c r="F18" s="14" t="s">
        <v>18</v>
      </c>
      <c r="G18" s="14" t="s">
        <v>434</v>
      </c>
      <c r="H18" s="14" t="s">
        <v>414</v>
      </c>
      <c r="I18" s="50" t="s">
        <v>405</v>
      </c>
      <c r="J18" s="14" t="s">
        <v>435</v>
      </c>
      <c r="K18" s="14"/>
      <c r="L18" s="332"/>
      <c r="M18" s="14"/>
      <c r="N18" s="14"/>
      <c r="O18" s="333"/>
      <c r="P18" s="333"/>
      <c r="Q18" s="333"/>
      <c r="R18" s="333"/>
      <c r="S18" s="333"/>
      <c r="T18" s="347">
        <f>IF($A$1="补货",L18+M18+N18,L18)</f>
        <v>0</v>
      </c>
      <c r="U18" s="33"/>
      <c r="V18" s="348">
        <f t="shared" si="0"/>
        <v>0</v>
      </c>
      <c r="W18" s="349" t="str">
        <f t="shared" si="1"/>
        <v>-</v>
      </c>
    </row>
    <row r="19" s="319" customFormat="1" ht="50.1" customHeight="1" spans="2:23">
      <c r="B19" s="8" t="s">
        <v>436</v>
      </c>
      <c r="C19" s="21" t="s">
        <v>437</v>
      </c>
      <c r="D19" s="22">
        <v>20052</v>
      </c>
      <c r="E19" s="23"/>
      <c r="F19" s="16" t="s">
        <v>16</v>
      </c>
      <c r="G19" s="16" t="s">
        <v>403</v>
      </c>
      <c r="H19" s="16" t="s">
        <v>438</v>
      </c>
      <c r="I19" s="61" t="s">
        <v>405</v>
      </c>
      <c r="J19" s="16" t="s">
        <v>439</v>
      </c>
      <c r="K19" s="16"/>
      <c r="L19" s="334"/>
      <c r="M19" s="16"/>
      <c r="N19" s="16"/>
      <c r="O19" s="335"/>
      <c r="P19" s="335"/>
      <c r="Q19" s="335"/>
      <c r="R19" s="335"/>
      <c r="S19" s="335"/>
      <c r="T19" s="353">
        <f>IF($A$1="补货",L19+M19+N19,L19)</f>
        <v>0</v>
      </c>
      <c r="U19" s="17"/>
      <c r="V19" s="354">
        <f t="shared" si="0"/>
        <v>0</v>
      </c>
      <c r="W19" s="355" t="str">
        <f t="shared" si="1"/>
        <v>-</v>
      </c>
    </row>
    <row r="20" s="319" customFormat="1" ht="50.1" customHeight="1" spans="2:23">
      <c r="B20" s="12"/>
      <c r="C20" s="12"/>
      <c r="D20" s="13"/>
      <c r="E20" s="23"/>
      <c r="F20" s="11" t="s">
        <v>17</v>
      </c>
      <c r="G20" s="11" t="s">
        <v>430</v>
      </c>
      <c r="H20" s="11" t="s">
        <v>408</v>
      </c>
      <c r="I20" s="46" t="s">
        <v>405</v>
      </c>
      <c r="J20" s="11" t="s">
        <v>440</v>
      </c>
      <c r="K20" s="11"/>
      <c r="L20" s="330"/>
      <c r="M20" s="11"/>
      <c r="N20" s="11"/>
      <c r="O20" s="331"/>
      <c r="P20" s="331"/>
      <c r="Q20" s="331"/>
      <c r="R20" s="331"/>
      <c r="S20" s="331"/>
      <c r="T20" s="356">
        <f>IF($A$1="补货",L20+M20+N20,L20)</f>
        <v>0</v>
      </c>
      <c r="U20" s="31"/>
      <c r="V20" s="357">
        <f t="shared" si="0"/>
        <v>0</v>
      </c>
      <c r="W20" s="358" t="str">
        <f t="shared" si="1"/>
        <v>-</v>
      </c>
    </row>
    <row r="21" s="320" customFormat="1" ht="50.1" customHeight="1" spans="2:25">
      <c r="B21" s="24"/>
      <c r="C21" s="24"/>
      <c r="D21" s="25"/>
      <c r="E21" s="26"/>
      <c r="F21" s="27" t="s">
        <v>18</v>
      </c>
      <c r="G21" s="28" t="s">
        <v>432</v>
      </c>
      <c r="H21" s="28" t="s">
        <v>411</v>
      </c>
      <c r="I21" s="64" t="s">
        <v>418</v>
      </c>
      <c r="J21" s="27" t="s">
        <v>441</v>
      </c>
      <c r="K21" s="27"/>
      <c r="L21" s="336"/>
      <c r="M21" s="27"/>
      <c r="N21" s="27"/>
      <c r="O21" s="337"/>
      <c r="P21" s="337"/>
      <c r="Q21" s="337"/>
      <c r="R21" s="337"/>
      <c r="S21" s="337"/>
      <c r="T21" s="359">
        <f>IF($A$1="补货",L21+M21+N21,L21)</f>
        <v>0</v>
      </c>
      <c r="U21" s="108"/>
      <c r="V21" s="360">
        <f t="shared" si="0"/>
        <v>0</v>
      </c>
      <c r="W21" s="361" t="str">
        <f t="shared" si="1"/>
        <v>-</v>
      </c>
      <c r="Y21" s="319"/>
    </row>
    <row r="22" s="320" customFormat="1" ht="50.1" customHeight="1" spans="2:25">
      <c r="B22" s="29"/>
      <c r="C22" s="24"/>
      <c r="D22" s="25"/>
      <c r="E22" s="26"/>
      <c r="F22" s="30" t="s">
        <v>19</v>
      </c>
      <c r="G22" s="14" t="s">
        <v>434</v>
      </c>
      <c r="H22" s="14" t="s">
        <v>414</v>
      </c>
      <c r="I22" s="68" t="s">
        <v>418</v>
      </c>
      <c r="J22" s="30" t="s">
        <v>442</v>
      </c>
      <c r="K22" s="30"/>
      <c r="L22" s="332"/>
      <c r="M22" s="30"/>
      <c r="N22" s="30"/>
      <c r="O22" s="333"/>
      <c r="P22" s="333"/>
      <c r="Q22" s="333"/>
      <c r="R22" s="333"/>
      <c r="S22" s="333"/>
      <c r="T22" s="362">
        <f>IF($A$1="补货",L22+M22+N22,L22)</f>
        <v>0</v>
      </c>
      <c r="U22" s="109"/>
      <c r="V22" s="363">
        <f t="shared" ref="V22:V52" si="2">T22+U22</f>
        <v>0</v>
      </c>
      <c r="W22" s="364" t="str">
        <f t="shared" ref="W22:W52" si="3">IF(S22&gt;0,V22/S22*7,"-")</f>
        <v>-</v>
      </c>
      <c r="Y22" s="319"/>
    </row>
    <row r="23" s="319" customFormat="1" ht="50.1" customHeight="1" spans="2:23">
      <c r="B23" s="8" t="s">
        <v>443</v>
      </c>
      <c r="C23" s="8" t="s">
        <v>437</v>
      </c>
      <c r="D23" s="9" t="s">
        <v>444</v>
      </c>
      <c r="E23" s="15"/>
      <c r="F23" s="16" t="s">
        <v>16</v>
      </c>
      <c r="G23" s="16" t="s">
        <v>430</v>
      </c>
      <c r="H23" s="16" t="s">
        <v>408</v>
      </c>
      <c r="I23" s="60" t="s">
        <v>405</v>
      </c>
      <c r="J23" s="16" t="s">
        <v>445</v>
      </c>
      <c r="K23" s="16"/>
      <c r="L23" s="334"/>
      <c r="M23" s="16"/>
      <c r="N23" s="16"/>
      <c r="O23" s="335"/>
      <c r="P23" s="335"/>
      <c r="Q23" s="335"/>
      <c r="R23" s="335"/>
      <c r="S23" s="335"/>
      <c r="T23" s="350">
        <f>IF($A$1="补货",L23+M23+N23,L23)</f>
        <v>0</v>
      </c>
      <c r="U23" s="17"/>
      <c r="V23" s="351">
        <f t="shared" si="2"/>
        <v>0</v>
      </c>
      <c r="W23" s="352" t="str">
        <f t="shared" si="3"/>
        <v>-</v>
      </c>
    </row>
    <row r="24" s="319" customFormat="1" ht="50.1" customHeight="1" spans="2:23">
      <c r="B24" s="12"/>
      <c r="C24" s="12"/>
      <c r="D24" s="13"/>
      <c r="E24" s="10"/>
      <c r="F24" s="11" t="s">
        <v>17</v>
      </c>
      <c r="G24" s="11" t="s">
        <v>432</v>
      </c>
      <c r="H24" s="11" t="s">
        <v>411</v>
      </c>
      <c r="I24" s="46" t="s">
        <v>405</v>
      </c>
      <c r="J24" s="11" t="s">
        <v>446</v>
      </c>
      <c r="K24" s="11"/>
      <c r="L24" s="330"/>
      <c r="M24" s="11"/>
      <c r="N24" s="11"/>
      <c r="O24" s="331"/>
      <c r="P24" s="331"/>
      <c r="Q24" s="331"/>
      <c r="R24" s="331"/>
      <c r="S24" s="331"/>
      <c r="T24" s="345">
        <f>IF($A$1="补货",L24+M24+N24,L24)</f>
        <v>0</v>
      </c>
      <c r="U24" s="31"/>
      <c r="V24" s="345">
        <f t="shared" si="2"/>
        <v>0</v>
      </c>
      <c r="W24" s="346" t="str">
        <f t="shared" si="3"/>
        <v>-</v>
      </c>
    </row>
    <row r="25" s="319" customFormat="1" ht="50.1" customHeight="1" spans="2:23">
      <c r="B25" s="20"/>
      <c r="C25" s="20"/>
      <c r="D25" s="18"/>
      <c r="E25" s="19"/>
      <c r="F25" s="14" t="s">
        <v>18</v>
      </c>
      <c r="G25" s="14" t="s">
        <v>434</v>
      </c>
      <c r="H25" s="14" t="s">
        <v>414</v>
      </c>
      <c r="I25" s="59" t="s">
        <v>418</v>
      </c>
      <c r="J25" s="14" t="s">
        <v>447</v>
      </c>
      <c r="K25" s="14"/>
      <c r="L25" s="332"/>
      <c r="M25" s="14"/>
      <c r="N25" s="14"/>
      <c r="O25" s="333"/>
      <c r="P25" s="333"/>
      <c r="Q25" s="333"/>
      <c r="R25" s="333"/>
      <c r="S25" s="333"/>
      <c r="T25" s="347">
        <f>IF($A$1="补货",L25+M25+N25,L25)</f>
        <v>0</v>
      </c>
      <c r="U25" s="33"/>
      <c r="V25" s="348">
        <f t="shared" si="2"/>
        <v>0</v>
      </c>
      <c r="W25" s="349" t="str">
        <f t="shared" si="3"/>
        <v>-</v>
      </c>
    </row>
    <row r="26" s="319" customFormat="1" ht="50.1" customHeight="1" spans="2:23">
      <c r="B26" s="8" t="s">
        <v>448</v>
      </c>
      <c r="C26" s="8" t="s">
        <v>437</v>
      </c>
      <c r="D26" s="9" t="s">
        <v>449</v>
      </c>
      <c r="E26" s="15"/>
      <c r="F26" s="16" t="s">
        <v>16</v>
      </c>
      <c r="G26" s="17" t="s">
        <v>403</v>
      </c>
      <c r="H26" s="17" t="s">
        <v>404</v>
      </c>
      <c r="I26" s="70" t="s">
        <v>418</v>
      </c>
      <c r="J26" s="16" t="s">
        <v>450</v>
      </c>
      <c r="K26" s="16"/>
      <c r="L26" s="334"/>
      <c r="M26" s="16"/>
      <c r="N26" s="16"/>
      <c r="O26" s="338"/>
      <c r="P26" s="338"/>
      <c r="Q26" s="338"/>
      <c r="R26" s="338"/>
      <c r="S26" s="335"/>
      <c r="T26" s="17">
        <f>IF($A$1="补货",L26+M26+N26,L26)</f>
        <v>0</v>
      </c>
      <c r="U26" s="17"/>
      <c r="V26" s="354">
        <f t="shared" si="2"/>
        <v>0</v>
      </c>
      <c r="W26" s="355" t="str">
        <f t="shared" si="3"/>
        <v>-</v>
      </c>
    </row>
    <row r="27" s="319" customFormat="1" ht="50.1" customHeight="1" spans="2:23">
      <c r="B27" s="12"/>
      <c r="C27" s="12"/>
      <c r="D27" s="13"/>
      <c r="E27" s="10"/>
      <c r="F27" s="11" t="s">
        <v>17</v>
      </c>
      <c r="G27" s="31" t="s">
        <v>407</v>
      </c>
      <c r="H27" s="31" t="s">
        <v>408</v>
      </c>
      <c r="I27" s="71" t="s">
        <v>418</v>
      </c>
      <c r="J27" s="11" t="s">
        <v>451</v>
      </c>
      <c r="K27" s="11"/>
      <c r="L27" s="330"/>
      <c r="M27" s="11"/>
      <c r="N27" s="11"/>
      <c r="O27" s="339"/>
      <c r="P27" s="339"/>
      <c r="Q27" s="339"/>
      <c r="R27" s="339"/>
      <c r="S27" s="331"/>
      <c r="T27" s="31">
        <f>IF($A$1="补货",L27+M27+N27,L27)</f>
        <v>0</v>
      </c>
      <c r="U27" s="31"/>
      <c r="V27" s="357">
        <f t="shared" si="2"/>
        <v>0</v>
      </c>
      <c r="W27" s="358" t="str">
        <f t="shared" si="3"/>
        <v>-</v>
      </c>
    </row>
    <row r="28" s="319" customFormat="1" ht="50.1" customHeight="1" spans="2:23">
      <c r="B28" s="12"/>
      <c r="C28" s="12"/>
      <c r="D28" s="13"/>
      <c r="E28" s="10"/>
      <c r="F28" s="28" t="s">
        <v>18</v>
      </c>
      <c r="G28" s="32" t="s">
        <v>410</v>
      </c>
      <c r="H28" s="32" t="s">
        <v>411</v>
      </c>
      <c r="I28" s="64" t="s">
        <v>418</v>
      </c>
      <c r="J28" s="28" t="s">
        <v>452</v>
      </c>
      <c r="K28" s="28"/>
      <c r="L28" s="336"/>
      <c r="M28" s="28"/>
      <c r="N28" s="28"/>
      <c r="O28" s="340"/>
      <c r="P28" s="340"/>
      <c r="Q28" s="340"/>
      <c r="R28" s="340"/>
      <c r="S28" s="337"/>
      <c r="T28" s="32">
        <f>IF($A$1="补货",L28+M28+N28,L28)</f>
        <v>0</v>
      </c>
      <c r="U28" s="32"/>
      <c r="V28" s="360">
        <f t="shared" si="2"/>
        <v>0</v>
      </c>
      <c r="W28" s="361" t="str">
        <f t="shared" si="3"/>
        <v>-</v>
      </c>
    </row>
    <row r="29" s="319" customFormat="1" ht="50.1" customHeight="1" spans="2:23">
      <c r="B29" s="12"/>
      <c r="C29" s="12"/>
      <c r="D29" s="13"/>
      <c r="E29" s="10"/>
      <c r="F29" s="33" t="s">
        <v>19</v>
      </c>
      <c r="G29" s="33" t="s">
        <v>413</v>
      </c>
      <c r="H29" s="33" t="s">
        <v>414</v>
      </c>
      <c r="I29" s="73" t="s">
        <v>418</v>
      </c>
      <c r="J29" s="14" t="s">
        <v>453</v>
      </c>
      <c r="K29" s="14"/>
      <c r="L29" s="332"/>
      <c r="M29" s="14"/>
      <c r="N29" s="14"/>
      <c r="O29" s="341"/>
      <c r="P29" s="341"/>
      <c r="Q29" s="341"/>
      <c r="R29" s="341"/>
      <c r="S29" s="333"/>
      <c r="T29" s="33">
        <f>IF($A$1="补货",L29+M29+N29,L29)</f>
        <v>0</v>
      </c>
      <c r="U29" s="33"/>
      <c r="V29" s="363">
        <f t="shared" si="2"/>
        <v>0</v>
      </c>
      <c r="W29" s="364" t="str">
        <f t="shared" si="3"/>
        <v>-</v>
      </c>
    </row>
    <row r="30" s="319" customFormat="1" ht="50.1" customHeight="1" spans="2:23">
      <c r="B30" s="34" t="s">
        <v>454</v>
      </c>
      <c r="C30" s="8" t="s">
        <v>401</v>
      </c>
      <c r="D30" s="9" t="s">
        <v>455</v>
      </c>
      <c r="E30" s="15"/>
      <c r="F30" s="35" t="s">
        <v>16</v>
      </c>
      <c r="G30" s="36" t="s">
        <v>403</v>
      </c>
      <c r="H30" s="36" t="s">
        <v>404</v>
      </c>
      <c r="I30" s="61" t="s">
        <v>405</v>
      </c>
      <c r="J30" s="35" t="s">
        <v>456</v>
      </c>
      <c r="K30" s="35"/>
      <c r="L30" s="342"/>
      <c r="M30" s="35"/>
      <c r="N30" s="35"/>
      <c r="O30" s="343"/>
      <c r="P30" s="343"/>
      <c r="Q30" s="343"/>
      <c r="R30" s="343"/>
      <c r="S30" s="344"/>
      <c r="T30" s="36">
        <f>IF($A$1="补货",L30+M30+N30,L30)</f>
        <v>0</v>
      </c>
      <c r="U30" s="36"/>
      <c r="V30" s="365">
        <f t="shared" si="2"/>
        <v>0</v>
      </c>
      <c r="W30" s="366" t="str">
        <f t="shared" si="3"/>
        <v>-</v>
      </c>
    </row>
    <row r="31" s="319" customFormat="1" ht="50.1" customHeight="1" spans="2:23">
      <c r="B31" s="12"/>
      <c r="C31" s="12"/>
      <c r="D31" s="13"/>
      <c r="E31" s="10"/>
      <c r="F31" s="11" t="s">
        <v>17</v>
      </c>
      <c r="G31" s="31" t="s">
        <v>407</v>
      </c>
      <c r="H31" s="31" t="s">
        <v>408</v>
      </c>
      <c r="I31" s="46" t="s">
        <v>405</v>
      </c>
      <c r="J31" s="11" t="s">
        <v>457</v>
      </c>
      <c r="K31" s="11"/>
      <c r="L31" s="330"/>
      <c r="M31" s="11"/>
      <c r="N31" s="11"/>
      <c r="O31" s="339"/>
      <c r="P31" s="339"/>
      <c r="Q31" s="339"/>
      <c r="R31" s="339"/>
      <c r="S31" s="331"/>
      <c r="T31" s="31">
        <f>IF($A$1="补货",L31+M31+N31,L31)</f>
        <v>0</v>
      </c>
      <c r="U31" s="31"/>
      <c r="V31" s="357">
        <f t="shared" si="2"/>
        <v>0</v>
      </c>
      <c r="W31" s="358" t="str">
        <f t="shared" si="3"/>
        <v>-</v>
      </c>
    </row>
    <row r="32" s="319" customFormat="1" ht="50.1" customHeight="1" spans="2:23">
      <c r="B32" s="12"/>
      <c r="C32" s="12"/>
      <c r="D32" s="13"/>
      <c r="E32" s="10"/>
      <c r="F32" s="32" t="s">
        <v>18</v>
      </c>
      <c r="G32" s="32" t="s">
        <v>410</v>
      </c>
      <c r="H32" s="32" t="s">
        <v>411</v>
      </c>
      <c r="I32" s="74" t="s">
        <v>405</v>
      </c>
      <c r="J32" s="32" t="s">
        <v>458</v>
      </c>
      <c r="K32" s="28"/>
      <c r="L32" s="336"/>
      <c r="M32" s="28"/>
      <c r="N32" s="28"/>
      <c r="O32" s="340"/>
      <c r="P32" s="340"/>
      <c r="Q32" s="340"/>
      <c r="R32" s="340"/>
      <c r="S32" s="337"/>
      <c r="T32" s="31">
        <f>IF($A$1="补货",L32+M32+N32,L32)</f>
        <v>0</v>
      </c>
      <c r="U32" s="31"/>
      <c r="V32" s="357">
        <f t="shared" si="2"/>
        <v>0</v>
      </c>
      <c r="W32" s="358" t="str">
        <f t="shared" si="3"/>
        <v>-</v>
      </c>
    </row>
    <row r="33" s="319" customFormat="1" ht="50.1" customHeight="1" spans="2:23">
      <c r="B33" s="12"/>
      <c r="C33" s="12"/>
      <c r="D33" s="13"/>
      <c r="E33" s="19"/>
      <c r="F33" s="33" t="s">
        <v>19</v>
      </c>
      <c r="G33" s="33" t="s">
        <v>413</v>
      </c>
      <c r="H33" s="33" t="s">
        <v>414</v>
      </c>
      <c r="I33" s="74" t="s">
        <v>405</v>
      </c>
      <c r="J33" s="14" t="s">
        <v>459</v>
      </c>
      <c r="K33" s="14"/>
      <c r="L33" s="332"/>
      <c r="M33" s="14"/>
      <c r="N33" s="14"/>
      <c r="O33" s="341"/>
      <c r="P33" s="341"/>
      <c r="Q33" s="341"/>
      <c r="R33" s="341"/>
      <c r="S33" s="333"/>
      <c r="T33" s="33">
        <f>IF($A$1="补货",L33+M33+N33,L33)</f>
        <v>0</v>
      </c>
      <c r="U33" s="33"/>
      <c r="V33" s="363">
        <f t="shared" si="2"/>
        <v>0</v>
      </c>
      <c r="W33" s="364" t="str">
        <f t="shared" si="3"/>
        <v>-</v>
      </c>
    </row>
    <row r="34" s="319" customFormat="1" ht="50.1" customHeight="1" spans="2:23">
      <c r="B34" s="37"/>
      <c r="C34" s="12"/>
      <c r="D34" s="9" t="s">
        <v>460</v>
      </c>
      <c r="E34" s="15"/>
      <c r="F34" s="16" t="s">
        <v>16</v>
      </c>
      <c r="G34" s="17" t="s">
        <v>403</v>
      </c>
      <c r="H34" s="17" t="s">
        <v>404</v>
      </c>
      <c r="I34" s="75" t="s">
        <v>405</v>
      </c>
      <c r="J34" s="16" t="s">
        <v>461</v>
      </c>
      <c r="K34" s="16"/>
      <c r="L34" s="334"/>
      <c r="M34" s="16"/>
      <c r="N34" s="16"/>
      <c r="O34" s="338"/>
      <c r="P34" s="338"/>
      <c r="Q34" s="338"/>
      <c r="R34" s="338"/>
      <c r="S34" s="335"/>
      <c r="T34" s="17">
        <f>IF($A$1="补货",L34+M34+N34,L34)</f>
        <v>0</v>
      </c>
      <c r="U34" s="17"/>
      <c r="V34" s="354">
        <f t="shared" si="2"/>
        <v>0</v>
      </c>
      <c r="W34" s="355" t="str">
        <f t="shared" si="3"/>
        <v>-</v>
      </c>
    </row>
    <row r="35" s="319" customFormat="1" ht="50.1" customHeight="1" spans="2:23">
      <c r="B35" s="12"/>
      <c r="C35" s="12"/>
      <c r="D35" s="13"/>
      <c r="E35" s="10"/>
      <c r="F35" s="11" t="s">
        <v>17</v>
      </c>
      <c r="G35" s="31" t="s">
        <v>407</v>
      </c>
      <c r="H35" s="31" t="s">
        <v>408</v>
      </c>
      <c r="I35" s="76" t="s">
        <v>405</v>
      </c>
      <c r="J35" s="11" t="s">
        <v>462</v>
      </c>
      <c r="K35" s="11"/>
      <c r="L35" s="330"/>
      <c r="M35" s="11"/>
      <c r="N35" s="11"/>
      <c r="O35" s="339"/>
      <c r="P35" s="339"/>
      <c r="Q35" s="339"/>
      <c r="R35" s="339"/>
      <c r="S35" s="331"/>
      <c r="T35" s="31">
        <f>IF($A$1="补货",L35+M35+N35,L35)</f>
        <v>0</v>
      </c>
      <c r="U35" s="31"/>
      <c r="V35" s="357">
        <f t="shared" si="2"/>
        <v>0</v>
      </c>
      <c r="W35" s="358" t="str">
        <f t="shared" si="3"/>
        <v>-</v>
      </c>
    </row>
    <row r="36" s="319" customFormat="1" ht="50.1" customHeight="1" spans="2:23">
      <c r="B36" s="12"/>
      <c r="C36" s="12"/>
      <c r="D36" s="13"/>
      <c r="E36" s="10"/>
      <c r="F36" s="32" t="s">
        <v>18</v>
      </c>
      <c r="G36" s="32" t="s">
        <v>410</v>
      </c>
      <c r="H36" s="32" t="s">
        <v>411</v>
      </c>
      <c r="I36" s="77" t="s">
        <v>405</v>
      </c>
      <c r="J36" s="32" t="s">
        <v>463</v>
      </c>
      <c r="K36" s="28"/>
      <c r="L36" s="336"/>
      <c r="M36" s="28"/>
      <c r="N36" s="28"/>
      <c r="O36" s="340"/>
      <c r="P36" s="340"/>
      <c r="Q36" s="340"/>
      <c r="R36" s="340"/>
      <c r="S36" s="337"/>
      <c r="T36" s="31">
        <f>IF($A$1="补货",L36+M36+N36,L36)</f>
        <v>0</v>
      </c>
      <c r="U36" s="31"/>
      <c r="V36" s="357">
        <f t="shared" si="2"/>
        <v>0</v>
      </c>
      <c r="W36" s="358" t="str">
        <f t="shared" si="3"/>
        <v>-</v>
      </c>
    </row>
    <row r="37" s="319" customFormat="1" ht="50.1" customHeight="1" spans="2:23">
      <c r="B37" s="20"/>
      <c r="C37" s="20"/>
      <c r="D37" s="18"/>
      <c r="E37" s="19"/>
      <c r="F37" s="33" t="s">
        <v>19</v>
      </c>
      <c r="G37" s="33" t="s">
        <v>413</v>
      </c>
      <c r="H37" s="33" t="s">
        <v>414</v>
      </c>
      <c r="I37" s="78" t="s">
        <v>405</v>
      </c>
      <c r="J37" s="14" t="s">
        <v>464</v>
      </c>
      <c r="K37" s="14"/>
      <c r="L37" s="332"/>
      <c r="M37" s="14"/>
      <c r="N37" s="14"/>
      <c r="O37" s="341"/>
      <c r="P37" s="341"/>
      <c r="Q37" s="341"/>
      <c r="R37" s="341"/>
      <c r="S37" s="333"/>
      <c r="T37" s="33">
        <f>IF($A$1="补货",L37+M37+N37,L37)</f>
        <v>0</v>
      </c>
      <c r="U37" s="33"/>
      <c r="V37" s="363">
        <f t="shared" si="2"/>
        <v>0</v>
      </c>
      <c r="W37" s="364" t="str">
        <f t="shared" si="3"/>
        <v>-</v>
      </c>
    </row>
    <row r="38" s="319" customFormat="1" ht="50.1" customHeight="1" spans="2:23">
      <c r="B38" s="8" t="s">
        <v>465</v>
      </c>
      <c r="C38" s="21" t="s">
        <v>437</v>
      </c>
      <c r="D38" s="22" t="s">
        <v>466</v>
      </c>
      <c r="E38" s="15"/>
      <c r="F38" s="16" t="s">
        <v>16</v>
      </c>
      <c r="G38" s="16" t="s">
        <v>430</v>
      </c>
      <c r="H38" s="16" t="s">
        <v>408</v>
      </c>
      <c r="I38" s="35" t="s">
        <v>405</v>
      </c>
      <c r="J38" s="16" t="s">
        <v>467</v>
      </c>
      <c r="K38" s="16"/>
      <c r="L38" s="334"/>
      <c r="M38" s="16"/>
      <c r="N38" s="16"/>
      <c r="O38" s="335"/>
      <c r="P38" s="335"/>
      <c r="Q38" s="335"/>
      <c r="R38" s="335"/>
      <c r="S38" s="335"/>
      <c r="T38" s="353">
        <f>IF($A$1="补货",L38+M38+N38,L38)</f>
        <v>0</v>
      </c>
      <c r="U38" s="17"/>
      <c r="V38" s="354">
        <f t="shared" si="2"/>
        <v>0</v>
      </c>
      <c r="W38" s="355" t="str">
        <f t="shared" si="3"/>
        <v>-</v>
      </c>
    </row>
    <row r="39" s="319" customFormat="1" ht="50.1" customHeight="1" spans="2:23">
      <c r="B39" s="12"/>
      <c r="C39" s="12"/>
      <c r="D39" s="13"/>
      <c r="E39" s="10"/>
      <c r="F39" s="11" t="s">
        <v>17</v>
      </c>
      <c r="G39" s="11" t="s">
        <v>432</v>
      </c>
      <c r="H39" s="11" t="s">
        <v>411</v>
      </c>
      <c r="I39" s="11" t="s">
        <v>405</v>
      </c>
      <c r="J39" s="11" t="s">
        <v>468</v>
      </c>
      <c r="K39" s="11"/>
      <c r="L39" s="330"/>
      <c r="M39" s="11"/>
      <c r="N39" s="11"/>
      <c r="O39" s="331"/>
      <c r="P39" s="331"/>
      <c r="Q39" s="331"/>
      <c r="R39" s="331"/>
      <c r="S39" s="331"/>
      <c r="T39" s="356">
        <f>IF($A$1="补货",L39+M39+N39,L39)</f>
        <v>0</v>
      </c>
      <c r="U39" s="31"/>
      <c r="V39" s="357">
        <f t="shared" si="2"/>
        <v>0</v>
      </c>
      <c r="W39" s="358" t="str">
        <f t="shared" si="3"/>
        <v>-</v>
      </c>
    </row>
    <row r="40" s="319" customFormat="1" ht="50.1" customHeight="1" spans="2:23">
      <c r="B40" s="20"/>
      <c r="C40" s="20"/>
      <c r="D40" s="18"/>
      <c r="E40" s="19"/>
      <c r="F40" s="14" t="s">
        <v>18</v>
      </c>
      <c r="G40" s="14" t="s">
        <v>434</v>
      </c>
      <c r="H40" s="14" t="s">
        <v>414</v>
      </c>
      <c r="I40" s="28" t="s">
        <v>405</v>
      </c>
      <c r="J40" s="14" t="s">
        <v>469</v>
      </c>
      <c r="K40" s="14"/>
      <c r="L40" s="332"/>
      <c r="M40" s="14"/>
      <c r="N40" s="14"/>
      <c r="O40" s="333"/>
      <c r="P40" s="333"/>
      <c r="Q40" s="333"/>
      <c r="R40" s="333"/>
      <c r="S40" s="333"/>
      <c r="T40" s="362">
        <f>IF($A$1="补货",L40+M40+N40,L40)</f>
        <v>0</v>
      </c>
      <c r="U40" s="33"/>
      <c r="V40" s="363">
        <f t="shared" si="2"/>
        <v>0</v>
      </c>
      <c r="W40" s="364" t="str">
        <f t="shared" si="3"/>
        <v>-</v>
      </c>
    </row>
    <row r="41" s="319" customFormat="1" ht="50.1" customHeight="1" spans="2:23">
      <c r="B41" s="8" t="s">
        <v>470</v>
      </c>
      <c r="C41" s="8" t="s">
        <v>401</v>
      </c>
      <c r="D41" s="9" t="s">
        <v>471</v>
      </c>
      <c r="E41" s="15"/>
      <c r="F41" s="17" t="s">
        <v>16</v>
      </c>
      <c r="G41" s="17" t="s">
        <v>403</v>
      </c>
      <c r="H41" s="17" t="s">
        <v>404</v>
      </c>
      <c r="I41" s="17" t="s">
        <v>405</v>
      </c>
      <c r="J41" s="16" t="s">
        <v>472</v>
      </c>
      <c r="K41" s="16"/>
      <c r="L41" s="334"/>
      <c r="M41" s="16"/>
      <c r="N41" s="16"/>
      <c r="O41" s="338"/>
      <c r="P41" s="338"/>
      <c r="Q41" s="338"/>
      <c r="R41" s="338"/>
      <c r="S41" s="335"/>
      <c r="T41" s="17">
        <f>IF($A$1="补货",L41+M41+N41,L41)</f>
        <v>0</v>
      </c>
      <c r="U41" s="17"/>
      <c r="V41" s="354">
        <f t="shared" si="2"/>
        <v>0</v>
      </c>
      <c r="W41" s="355" t="str">
        <f t="shared" si="3"/>
        <v>-</v>
      </c>
    </row>
    <row r="42" s="319" customFormat="1" ht="50.1" customHeight="1" spans="2:23">
      <c r="B42" s="12"/>
      <c r="C42" s="12"/>
      <c r="D42" s="13"/>
      <c r="E42" s="10"/>
      <c r="F42" s="31" t="s">
        <v>17</v>
      </c>
      <c r="G42" s="31" t="s">
        <v>407</v>
      </c>
      <c r="H42" s="31" t="s">
        <v>408</v>
      </c>
      <c r="I42" s="31" t="s">
        <v>405</v>
      </c>
      <c r="J42" s="11" t="s">
        <v>473</v>
      </c>
      <c r="K42" s="11"/>
      <c r="L42" s="330"/>
      <c r="M42" s="11"/>
      <c r="N42" s="11"/>
      <c r="O42" s="339"/>
      <c r="P42" s="339"/>
      <c r="Q42" s="339"/>
      <c r="R42" s="339"/>
      <c r="S42" s="331"/>
      <c r="T42" s="31">
        <f>IF($A$1="补货",L42+M42+N42,L42)</f>
        <v>0</v>
      </c>
      <c r="U42" s="31"/>
      <c r="V42" s="357">
        <f t="shared" si="2"/>
        <v>0</v>
      </c>
      <c r="W42" s="358" t="str">
        <f t="shared" si="3"/>
        <v>-</v>
      </c>
    </row>
    <row r="43" s="319" customFormat="1" ht="50.1" customHeight="1" spans="2:23">
      <c r="B43" s="12"/>
      <c r="C43" s="12"/>
      <c r="D43" s="13"/>
      <c r="E43" s="10"/>
      <c r="F43" s="32" t="s">
        <v>18</v>
      </c>
      <c r="G43" s="32" t="s">
        <v>410</v>
      </c>
      <c r="H43" s="32" t="s">
        <v>411</v>
      </c>
      <c r="I43" s="32" t="s">
        <v>405</v>
      </c>
      <c r="J43" s="32" t="s">
        <v>474</v>
      </c>
      <c r="K43" s="28"/>
      <c r="L43" s="336"/>
      <c r="M43" s="28"/>
      <c r="N43" s="28"/>
      <c r="O43" s="340"/>
      <c r="P43" s="340"/>
      <c r="Q43" s="340"/>
      <c r="R43" s="340"/>
      <c r="S43" s="337"/>
      <c r="T43" s="31">
        <f>IF($A$1="补货",L43+M43+N43,L43)</f>
        <v>0</v>
      </c>
      <c r="U43" s="31"/>
      <c r="V43" s="357">
        <f t="shared" si="2"/>
        <v>0</v>
      </c>
      <c r="W43" s="358" t="str">
        <f t="shared" si="3"/>
        <v>-</v>
      </c>
    </row>
    <row r="44" s="319" customFormat="1" ht="50.1" customHeight="1" spans="2:23">
      <c r="B44" s="12"/>
      <c r="C44" s="12"/>
      <c r="D44" s="18"/>
      <c r="E44" s="19"/>
      <c r="F44" s="33" t="s">
        <v>19</v>
      </c>
      <c r="G44" s="33" t="s">
        <v>413</v>
      </c>
      <c r="H44" s="33" t="s">
        <v>414</v>
      </c>
      <c r="I44" s="33" t="s">
        <v>405</v>
      </c>
      <c r="J44" s="14" t="s">
        <v>475</v>
      </c>
      <c r="K44" s="14"/>
      <c r="L44" s="332"/>
      <c r="M44" s="14"/>
      <c r="N44" s="14"/>
      <c r="O44" s="341"/>
      <c r="P44" s="341"/>
      <c r="Q44" s="341"/>
      <c r="R44" s="341"/>
      <c r="S44" s="333"/>
      <c r="T44" s="33">
        <f>IF($A$1="补货",L44+M44+N44,L44)</f>
        <v>0</v>
      </c>
      <c r="U44" s="33"/>
      <c r="V44" s="363">
        <f t="shared" si="2"/>
        <v>0</v>
      </c>
      <c r="W44" s="364" t="str">
        <f t="shared" si="3"/>
        <v>-</v>
      </c>
    </row>
    <row r="45" s="319" customFormat="1" ht="50.1" customHeight="1" spans="2:23">
      <c r="B45" s="12"/>
      <c r="C45" s="12"/>
      <c r="D45" s="9" t="s">
        <v>476</v>
      </c>
      <c r="E45" s="15"/>
      <c r="F45" s="17" t="s">
        <v>16</v>
      </c>
      <c r="G45" s="17" t="s">
        <v>403</v>
      </c>
      <c r="H45" s="17" t="s">
        <v>404</v>
      </c>
      <c r="I45" s="17" t="s">
        <v>405</v>
      </c>
      <c r="J45" s="16" t="s">
        <v>477</v>
      </c>
      <c r="K45" s="16"/>
      <c r="L45" s="334"/>
      <c r="M45" s="16"/>
      <c r="N45" s="16"/>
      <c r="O45" s="338"/>
      <c r="P45" s="338"/>
      <c r="Q45" s="338"/>
      <c r="R45" s="338"/>
      <c r="S45" s="335"/>
      <c r="T45" s="17">
        <f>IF($A$1="补货",L45+M45+N45,L45)</f>
        <v>0</v>
      </c>
      <c r="U45" s="17"/>
      <c r="V45" s="354">
        <f t="shared" si="2"/>
        <v>0</v>
      </c>
      <c r="W45" s="355" t="str">
        <f t="shared" si="3"/>
        <v>-</v>
      </c>
    </row>
    <row r="46" s="319" customFormat="1" ht="50.1" customHeight="1" spans="2:23">
      <c r="B46" s="12"/>
      <c r="C46" s="12"/>
      <c r="D46" s="13"/>
      <c r="E46" s="10"/>
      <c r="F46" s="31" t="s">
        <v>17</v>
      </c>
      <c r="G46" s="31" t="s">
        <v>407</v>
      </c>
      <c r="H46" s="31" t="s">
        <v>408</v>
      </c>
      <c r="I46" s="31" t="s">
        <v>405</v>
      </c>
      <c r="J46" s="11" t="s">
        <v>478</v>
      </c>
      <c r="K46" s="11"/>
      <c r="L46" s="330"/>
      <c r="M46" s="11"/>
      <c r="N46" s="11"/>
      <c r="O46" s="339"/>
      <c r="P46" s="339"/>
      <c r="Q46" s="339"/>
      <c r="R46" s="339"/>
      <c r="S46" s="331"/>
      <c r="T46" s="31">
        <f>IF($A$1="补货",L46+M46+N46,L46)</f>
        <v>0</v>
      </c>
      <c r="U46" s="31"/>
      <c r="V46" s="357">
        <f t="shared" si="2"/>
        <v>0</v>
      </c>
      <c r="W46" s="358" t="str">
        <f t="shared" si="3"/>
        <v>-</v>
      </c>
    </row>
    <row r="47" s="319" customFormat="1" ht="50.1" customHeight="1" spans="2:23">
      <c r="B47" s="12"/>
      <c r="C47" s="12"/>
      <c r="D47" s="13"/>
      <c r="E47" s="10"/>
      <c r="F47" s="32" t="s">
        <v>18</v>
      </c>
      <c r="G47" s="32" t="s">
        <v>410</v>
      </c>
      <c r="H47" s="32" t="s">
        <v>411</v>
      </c>
      <c r="I47" s="32" t="s">
        <v>405</v>
      </c>
      <c r="J47" s="32" t="s">
        <v>479</v>
      </c>
      <c r="K47" s="28"/>
      <c r="L47" s="336"/>
      <c r="M47" s="28"/>
      <c r="N47" s="28"/>
      <c r="O47" s="340"/>
      <c r="P47" s="340"/>
      <c r="Q47" s="340"/>
      <c r="R47" s="340"/>
      <c r="S47" s="337"/>
      <c r="T47" s="31">
        <f>IF($A$1="补货",L47+M47+N47,L47)</f>
        <v>0</v>
      </c>
      <c r="U47" s="31"/>
      <c r="V47" s="357">
        <f t="shared" si="2"/>
        <v>0</v>
      </c>
      <c r="W47" s="358" t="str">
        <f t="shared" si="3"/>
        <v>-</v>
      </c>
    </row>
    <row r="48" s="319" customFormat="1" ht="50.1" customHeight="1" spans="2:23">
      <c r="B48" s="20"/>
      <c r="C48" s="20"/>
      <c r="D48" s="18"/>
      <c r="E48" s="19"/>
      <c r="F48" s="33" t="s">
        <v>19</v>
      </c>
      <c r="G48" s="33" t="s">
        <v>413</v>
      </c>
      <c r="H48" s="33" t="s">
        <v>414</v>
      </c>
      <c r="I48" s="33" t="s">
        <v>405</v>
      </c>
      <c r="J48" s="14" t="s">
        <v>480</v>
      </c>
      <c r="K48" s="14"/>
      <c r="L48" s="332"/>
      <c r="M48" s="14"/>
      <c r="N48" s="14"/>
      <c r="O48" s="341"/>
      <c r="P48" s="341"/>
      <c r="Q48" s="341"/>
      <c r="R48" s="341"/>
      <c r="S48" s="333"/>
      <c r="T48" s="33">
        <f>IF($A$1="补货",L48+M48+N48,L48)</f>
        <v>0</v>
      </c>
      <c r="U48" s="33"/>
      <c r="V48" s="363">
        <f t="shared" si="2"/>
        <v>0</v>
      </c>
      <c r="W48" s="364" t="str">
        <f t="shared" si="3"/>
        <v>-</v>
      </c>
    </row>
    <row r="49" s="319" customFormat="1" ht="50.1" customHeight="1" spans="2:23">
      <c r="B49" s="8" t="s">
        <v>481</v>
      </c>
      <c r="C49" s="8" t="s">
        <v>401</v>
      </c>
      <c r="D49" s="9" t="s">
        <v>482</v>
      </c>
      <c r="E49" s="15"/>
      <c r="F49" s="17" t="s">
        <v>16</v>
      </c>
      <c r="G49" s="17" t="s">
        <v>403</v>
      </c>
      <c r="H49" s="17" t="s">
        <v>404</v>
      </c>
      <c r="I49" s="36" t="s">
        <v>405</v>
      </c>
      <c r="J49" s="16" t="s">
        <v>483</v>
      </c>
      <c r="K49" s="16"/>
      <c r="L49" s="334"/>
      <c r="M49" s="16"/>
      <c r="N49" s="16"/>
      <c r="O49" s="338"/>
      <c r="P49" s="338"/>
      <c r="Q49" s="338"/>
      <c r="R49" s="338"/>
      <c r="S49" s="335"/>
      <c r="T49" s="17">
        <f>IF($A$1="补货",L49+M49+N49,L49)</f>
        <v>0</v>
      </c>
      <c r="U49" s="17"/>
      <c r="V49" s="354">
        <f t="shared" si="2"/>
        <v>0</v>
      </c>
      <c r="W49" s="355" t="str">
        <f t="shared" si="3"/>
        <v>-</v>
      </c>
    </row>
    <row r="50" s="319" customFormat="1" ht="50.1" customHeight="1" spans="2:23">
      <c r="B50" s="12"/>
      <c r="C50" s="12"/>
      <c r="D50" s="13"/>
      <c r="E50" s="10"/>
      <c r="F50" s="31" t="s">
        <v>17</v>
      </c>
      <c r="G50" s="31" t="s">
        <v>407</v>
      </c>
      <c r="H50" s="31" t="s">
        <v>408</v>
      </c>
      <c r="I50" s="31" t="s">
        <v>405</v>
      </c>
      <c r="J50" s="11" t="s">
        <v>484</v>
      </c>
      <c r="K50" s="11"/>
      <c r="L50" s="330"/>
      <c r="M50" s="11"/>
      <c r="N50" s="11"/>
      <c r="O50" s="339"/>
      <c r="P50" s="339"/>
      <c r="Q50" s="339"/>
      <c r="R50" s="339"/>
      <c r="S50" s="331"/>
      <c r="T50" s="31">
        <f>IF($A$1="补货",L50+M50+N50,L50)</f>
        <v>0</v>
      </c>
      <c r="U50" s="31"/>
      <c r="V50" s="357">
        <f t="shared" si="2"/>
        <v>0</v>
      </c>
      <c r="W50" s="358" t="str">
        <f t="shared" si="3"/>
        <v>-</v>
      </c>
    </row>
    <row r="51" s="319" customFormat="1" ht="50.1" customHeight="1" spans="2:23">
      <c r="B51" s="12"/>
      <c r="C51" s="12"/>
      <c r="D51" s="13"/>
      <c r="E51" s="10"/>
      <c r="F51" s="32" t="s">
        <v>18</v>
      </c>
      <c r="G51" s="32" t="s">
        <v>410</v>
      </c>
      <c r="H51" s="32" t="s">
        <v>411</v>
      </c>
      <c r="I51" s="32" t="s">
        <v>405</v>
      </c>
      <c r="J51" s="32" t="s">
        <v>485</v>
      </c>
      <c r="K51" s="28"/>
      <c r="L51" s="336"/>
      <c r="M51" s="28"/>
      <c r="N51" s="28"/>
      <c r="O51" s="340"/>
      <c r="P51" s="340"/>
      <c r="Q51" s="340"/>
      <c r="R51" s="340"/>
      <c r="S51" s="337"/>
      <c r="T51" s="31">
        <f>IF($A$1="补货",L51+M51+N51,L51)</f>
        <v>0</v>
      </c>
      <c r="U51" s="31"/>
      <c r="V51" s="357">
        <f t="shared" si="2"/>
        <v>0</v>
      </c>
      <c r="W51" s="358" t="str">
        <f t="shared" si="3"/>
        <v>-</v>
      </c>
    </row>
    <row r="52" s="319" customFormat="1" ht="50.1" customHeight="1" spans="2:23">
      <c r="B52" s="20"/>
      <c r="C52" s="20"/>
      <c r="D52" s="18"/>
      <c r="E52" s="19"/>
      <c r="F52" s="33" t="s">
        <v>19</v>
      </c>
      <c r="G52" s="33" t="s">
        <v>413</v>
      </c>
      <c r="H52" s="33" t="s">
        <v>414</v>
      </c>
      <c r="I52" s="33" t="s">
        <v>405</v>
      </c>
      <c r="J52" s="14" t="s">
        <v>486</v>
      </c>
      <c r="K52" s="14"/>
      <c r="L52" s="332"/>
      <c r="M52" s="14"/>
      <c r="N52" s="14"/>
      <c r="O52" s="341"/>
      <c r="P52" s="341"/>
      <c r="Q52" s="341"/>
      <c r="R52" s="341"/>
      <c r="S52" s="333"/>
      <c r="T52" s="33">
        <f>IF($A$1="补货",L52+M52+N52,L52)</f>
        <v>0</v>
      </c>
      <c r="U52" s="33"/>
      <c r="V52" s="363">
        <f t="shared" si="2"/>
        <v>0</v>
      </c>
      <c r="W52" s="364" t="str">
        <f t="shared" si="3"/>
        <v>-</v>
      </c>
    </row>
    <row r="53" s="319" customFormat="1" ht="50.1" customHeight="1" spans="2:23">
      <c r="B53" s="8" t="s">
        <v>487</v>
      </c>
      <c r="C53" s="21" t="s">
        <v>437</v>
      </c>
      <c r="D53" s="22">
        <v>19020</v>
      </c>
      <c r="E53" s="15"/>
      <c r="F53" s="16" t="s">
        <v>16</v>
      </c>
      <c r="G53" s="16" t="s">
        <v>403</v>
      </c>
      <c r="H53" s="16" t="s">
        <v>438</v>
      </c>
      <c r="I53" s="35" t="s">
        <v>405</v>
      </c>
      <c r="J53" s="16" t="s">
        <v>488</v>
      </c>
      <c r="K53" s="16"/>
      <c r="L53" s="334"/>
      <c r="M53" s="16"/>
      <c r="N53" s="16"/>
      <c r="O53" s="335"/>
      <c r="P53" s="335"/>
      <c r="Q53" s="335"/>
      <c r="R53" s="335"/>
      <c r="S53" s="335"/>
      <c r="T53" s="353">
        <f>IF($A$1="补货",L53+M53+N53,L53)</f>
        <v>0</v>
      </c>
      <c r="U53" s="17"/>
      <c r="V53" s="354">
        <f t="shared" ref="V49:V87" si="4">T53+U53</f>
        <v>0</v>
      </c>
      <c r="W53" s="355" t="str">
        <f t="shared" ref="W49:W86" si="5">IF(S53&gt;0,V53/S53*7,"-")</f>
        <v>-</v>
      </c>
    </row>
    <row r="54" s="319" customFormat="1" ht="50.1" customHeight="1" spans="2:23">
      <c r="B54" s="12"/>
      <c r="C54" s="38"/>
      <c r="D54" s="39"/>
      <c r="E54" s="10"/>
      <c r="F54" s="11" t="s">
        <v>17</v>
      </c>
      <c r="G54" s="11" t="s">
        <v>430</v>
      </c>
      <c r="H54" s="11" t="s">
        <v>408</v>
      </c>
      <c r="I54" s="11" t="s">
        <v>405</v>
      </c>
      <c r="J54" s="11" t="s">
        <v>489</v>
      </c>
      <c r="K54" s="11"/>
      <c r="L54" s="330"/>
      <c r="M54" s="11"/>
      <c r="N54" s="11"/>
      <c r="O54" s="331"/>
      <c r="P54" s="331"/>
      <c r="Q54" s="331"/>
      <c r="R54" s="331"/>
      <c r="S54" s="331"/>
      <c r="T54" s="356">
        <f>IF($A$1="补货",L54+M54+N54,L54)</f>
        <v>0</v>
      </c>
      <c r="U54" s="31"/>
      <c r="V54" s="357">
        <f t="shared" si="4"/>
        <v>0</v>
      </c>
      <c r="W54" s="358" t="str">
        <f t="shared" si="5"/>
        <v>-</v>
      </c>
    </row>
    <row r="55" s="319" customFormat="1" ht="50.1" customHeight="1" spans="2:23">
      <c r="B55" s="12"/>
      <c r="C55" s="38"/>
      <c r="D55" s="39"/>
      <c r="E55" s="10"/>
      <c r="F55" s="28" t="s">
        <v>18</v>
      </c>
      <c r="G55" s="28" t="s">
        <v>432</v>
      </c>
      <c r="H55" s="28" t="s">
        <v>411</v>
      </c>
      <c r="I55" s="28" t="s">
        <v>418</v>
      </c>
      <c r="J55" s="28" t="s">
        <v>490</v>
      </c>
      <c r="K55" s="28"/>
      <c r="L55" s="336"/>
      <c r="M55" s="28"/>
      <c r="N55" s="28"/>
      <c r="O55" s="337"/>
      <c r="P55" s="337"/>
      <c r="Q55" s="337"/>
      <c r="R55" s="337"/>
      <c r="S55" s="337"/>
      <c r="T55" s="359">
        <f>IF($A$1="补货",L55+M55+N55,L55)</f>
        <v>0</v>
      </c>
      <c r="U55" s="32"/>
      <c r="V55" s="360">
        <f t="shared" si="4"/>
        <v>0</v>
      </c>
      <c r="W55" s="361" t="str">
        <f t="shared" si="5"/>
        <v>-</v>
      </c>
    </row>
    <row r="56" s="319" customFormat="1" ht="50.1" customHeight="1" spans="2:23">
      <c r="B56" s="20"/>
      <c r="C56" s="40"/>
      <c r="D56" s="41"/>
      <c r="E56" s="19"/>
      <c r="F56" s="14" t="s">
        <v>19</v>
      </c>
      <c r="G56" s="14" t="s">
        <v>434</v>
      </c>
      <c r="H56" s="14" t="s">
        <v>414</v>
      </c>
      <c r="I56" s="14" t="s">
        <v>418</v>
      </c>
      <c r="J56" s="14" t="s">
        <v>491</v>
      </c>
      <c r="K56" s="14"/>
      <c r="L56" s="332"/>
      <c r="M56" s="14"/>
      <c r="N56" s="14"/>
      <c r="O56" s="333"/>
      <c r="P56" s="333"/>
      <c r="Q56" s="333"/>
      <c r="R56" s="333"/>
      <c r="S56" s="333"/>
      <c r="T56" s="362">
        <f>IF($A$1="补货",L56+M56+N56,L56)</f>
        <v>0</v>
      </c>
      <c r="U56" s="33"/>
      <c r="V56" s="363">
        <f t="shared" ref="V56" si="6">T56+U56</f>
        <v>0</v>
      </c>
      <c r="W56" s="364" t="str">
        <f t="shared" ref="W56" si="7">IF(S56&gt;0,V56/S56*7,"-")</f>
        <v>-</v>
      </c>
    </row>
    <row r="57" s="319" customFormat="1" ht="50.1" customHeight="1" spans="2:23">
      <c r="B57" s="8" t="s">
        <v>492</v>
      </c>
      <c r="C57" s="21" t="s">
        <v>437</v>
      </c>
      <c r="D57" s="22" t="s">
        <v>493</v>
      </c>
      <c r="E57" s="15"/>
      <c r="F57" s="16" t="s">
        <v>16</v>
      </c>
      <c r="G57" s="16" t="s">
        <v>403</v>
      </c>
      <c r="H57" s="16" t="s">
        <v>438</v>
      </c>
      <c r="I57" s="16" t="s">
        <v>405</v>
      </c>
      <c r="J57" s="16" t="s">
        <v>494</v>
      </c>
      <c r="K57" s="16"/>
      <c r="L57" s="334"/>
      <c r="M57" s="16"/>
      <c r="N57" s="16"/>
      <c r="O57" s="335"/>
      <c r="P57" s="335"/>
      <c r="Q57" s="335"/>
      <c r="R57" s="335"/>
      <c r="S57" s="335"/>
      <c r="T57" s="353">
        <f>IF($A$1="补货",L57+M57+N57,L57)</f>
        <v>0</v>
      </c>
      <c r="U57" s="17"/>
      <c r="V57" s="354">
        <f t="shared" si="4"/>
        <v>0</v>
      </c>
      <c r="W57" s="355" t="str">
        <f t="shared" si="5"/>
        <v>-</v>
      </c>
    </row>
    <row r="58" s="319" customFormat="1" ht="50.1" customHeight="1" spans="2:23">
      <c r="B58" s="12"/>
      <c r="C58" s="12"/>
      <c r="D58" s="13"/>
      <c r="E58" s="10"/>
      <c r="F58" s="11" t="s">
        <v>17</v>
      </c>
      <c r="G58" s="11" t="s">
        <v>430</v>
      </c>
      <c r="H58" s="11" t="s">
        <v>408</v>
      </c>
      <c r="I58" s="11" t="s">
        <v>405</v>
      </c>
      <c r="J58" s="11" t="s">
        <v>495</v>
      </c>
      <c r="K58" s="11"/>
      <c r="L58" s="330"/>
      <c r="M58" s="11"/>
      <c r="N58" s="11"/>
      <c r="O58" s="331"/>
      <c r="P58" s="331"/>
      <c r="Q58" s="331"/>
      <c r="R58" s="331"/>
      <c r="S58" s="331"/>
      <c r="T58" s="356">
        <f>IF($A$1="补货",L58+M58+N58,L58)</f>
        <v>0</v>
      </c>
      <c r="U58" s="31"/>
      <c r="V58" s="357">
        <f t="shared" si="4"/>
        <v>0</v>
      </c>
      <c r="W58" s="358" t="str">
        <f t="shared" si="5"/>
        <v>-</v>
      </c>
    </row>
    <row r="59" s="319" customFormat="1" ht="50.1" customHeight="1" spans="2:23">
      <c r="B59" s="12"/>
      <c r="C59" s="12"/>
      <c r="D59" s="13"/>
      <c r="E59" s="10"/>
      <c r="F59" s="28" t="s">
        <v>18</v>
      </c>
      <c r="G59" s="28" t="s">
        <v>432</v>
      </c>
      <c r="H59" s="28" t="s">
        <v>411</v>
      </c>
      <c r="I59" s="28" t="s">
        <v>418</v>
      </c>
      <c r="J59" s="28" t="s">
        <v>496</v>
      </c>
      <c r="K59" s="28"/>
      <c r="L59" s="336"/>
      <c r="M59" s="28"/>
      <c r="N59" s="28"/>
      <c r="O59" s="337"/>
      <c r="P59" s="337"/>
      <c r="Q59" s="337"/>
      <c r="R59" s="337"/>
      <c r="S59" s="337"/>
      <c r="T59" s="359">
        <f>IF($A$1="补货",L59+M59+N59,L59)</f>
        <v>0</v>
      </c>
      <c r="U59" s="32"/>
      <c r="V59" s="360">
        <f t="shared" si="4"/>
        <v>0</v>
      </c>
      <c r="W59" s="361" t="str">
        <f t="shared" si="5"/>
        <v>-</v>
      </c>
    </row>
    <row r="60" s="319" customFormat="1" ht="50.1" customHeight="1" spans="2:23">
      <c r="B60" s="20"/>
      <c r="C60" s="20"/>
      <c r="D60" s="18"/>
      <c r="E60" s="19"/>
      <c r="F60" s="14" t="s">
        <v>19</v>
      </c>
      <c r="G60" s="14" t="s">
        <v>434</v>
      </c>
      <c r="H60" s="14" t="s">
        <v>414</v>
      </c>
      <c r="I60" s="14" t="s">
        <v>418</v>
      </c>
      <c r="J60" s="14" t="s">
        <v>497</v>
      </c>
      <c r="K60" s="14"/>
      <c r="L60" s="332"/>
      <c r="M60" s="14"/>
      <c r="N60" s="14"/>
      <c r="O60" s="333"/>
      <c r="P60" s="333"/>
      <c r="Q60" s="333"/>
      <c r="R60" s="333"/>
      <c r="S60" s="333"/>
      <c r="T60" s="362">
        <f>IF($A$1="补货",L60+M60+N60,L60)</f>
        <v>0</v>
      </c>
      <c r="U60" s="33"/>
      <c r="V60" s="363">
        <f t="shared" ref="V60" si="8">T60+U60</f>
        <v>0</v>
      </c>
      <c r="W60" s="364" t="str">
        <f t="shared" ref="W60" si="9">IF(S60&gt;0,V60/S60*7,"-")</f>
        <v>-</v>
      </c>
    </row>
    <row r="61" s="319" customFormat="1" ht="50.1" customHeight="1" spans="2:23">
      <c r="B61" s="8" t="s">
        <v>498</v>
      </c>
      <c r="C61" s="8" t="s">
        <v>401</v>
      </c>
      <c r="D61" s="9" t="s">
        <v>499</v>
      </c>
      <c r="E61" s="15"/>
      <c r="F61" s="42" t="s">
        <v>16</v>
      </c>
      <c r="G61" s="42" t="s">
        <v>430</v>
      </c>
      <c r="H61" s="42" t="s">
        <v>408</v>
      </c>
      <c r="I61" s="87" t="s">
        <v>405</v>
      </c>
      <c r="J61" s="35" t="s">
        <v>500</v>
      </c>
      <c r="K61" s="35"/>
      <c r="L61" s="342"/>
      <c r="M61" s="35"/>
      <c r="N61" s="35"/>
      <c r="O61" s="344"/>
      <c r="P61" s="344"/>
      <c r="Q61" s="344"/>
      <c r="R61" s="344"/>
      <c r="S61" s="344"/>
      <c r="T61" s="367">
        <f>IF($A$1="补货",L61+M61+N61,L61)</f>
        <v>0</v>
      </c>
      <c r="U61" s="36"/>
      <c r="V61" s="368">
        <f t="shared" si="4"/>
        <v>0</v>
      </c>
      <c r="W61" s="369" t="str">
        <f t="shared" si="5"/>
        <v>-</v>
      </c>
    </row>
    <row r="62" s="319" customFormat="1" ht="50.1" customHeight="1" spans="2:23">
      <c r="B62" s="12"/>
      <c r="C62" s="12"/>
      <c r="D62" s="13"/>
      <c r="E62" s="10"/>
      <c r="F62" s="43" t="s">
        <v>17</v>
      </c>
      <c r="G62" s="43" t="s">
        <v>432</v>
      </c>
      <c r="H62" s="43" t="s">
        <v>411</v>
      </c>
      <c r="I62" s="91" t="s">
        <v>405</v>
      </c>
      <c r="J62" s="11" t="s">
        <v>501</v>
      </c>
      <c r="K62" s="11"/>
      <c r="L62" s="330"/>
      <c r="M62" s="11"/>
      <c r="N62" s="11"/>
      <c r="O62" s="331"/>
      <c r="P62" s="331"/>
      <c r="Q62" s="331"/>
      <c r="R62" s="331"/>
      <c r="S62" s="331"/>
      <c r="T62" s="345">
        <f>IF($A$1="补货",L62+M62+N62,L62)</f>
        <v>0</v>
      </c>
      <c r="U62" s="31"/>
      <c r="V62" s="345">
        <f t="shared" si="4"/>
        <v>0</v>
      </c>
      <c r="W62" s="346" t="str">
        <f t="shared" si="5"/>
        <v>-</v>
      </c>
    </row>
    <row r="63" s="319" customFormat="1" ht="50.1" customHeight="1" spans="2:23">
      <c r="B63" s="20"/>
      <c r="C63" s="20"/>
      <c r="D63" s="18"/>
      <c r="E63" s="19"/>
      <c r="F63" s="30" t="s">
        <v>18</v>
      </c>
      <c r="G63" s="30" t="s">
        <v>434</v>
      </c>
      <c r="H63" s="30" t="s">
        <v>414</v>
      </c>
      <c r="I63" s="92" t="s">
        <v>405</v>
      </c>
      <c r="J63" s="14" t="s">
        <v>502</v>
      </c>
      <c r="K63" s="14"/>
      <c r="L63" s="332"/>
      <c r="M63" s="14"/>
      <c r="N63" s="14"/>
      <c r="O63" s="333"/>
      <c r="P63" s="333"/>
      <c r="Q63" s="333"/>
      <c r="R63" s="333"/>
      <c r="S63" s="333"/>
      <c r="T63" s="347">
        <f>IF($A$1="补货",L63+M63+N63,L63)</f>
        <v>0</v>
      </c>
      <c r="U63" s="33"/>
      <c r="V63" s="348">
        <f t="shared" si="4"/>
        <v>0</v>
      </c>
      <c r="W63" s="349" t="str">
        <f t="shared" si="5"/>
        <v>-</v>
      </c>
    </row>
    <row r="64" s="319" customFormat="1" ht="50.1" customHeight="1" spans="2:23">
      <c r="B64" s="8" t="s">
        <v>503</v>
      </c>
      <c r="C64" s="8" t="s">
        <v>401</v>
      </c>
      <c r="D64" s="9" t="s">
        <v>504</v>
      </c>
      <c r="E64" s="15"/>
      <c r="F64" s="44" t="s">
        <v>16</v>
      </c>
      <c r="G64" s="44" t="s">
        <v>430</v>
      </c>
      <c r="H64" s="44" t="s">
        <v>408</v>
      </c>
      <c r="I64" s="93" t="s">
        <v>405</v>
      </c>
      <c r="J64" s="16" t="s">
        <v>505</v>
      </c>
      <c r="K64" s="16"/>
      <c r="L64" s="334"/>
      <c r="M64" s="16"/>
      <c r="N64" s="16"/>
      <c r="O64" s="335"/>
      <c r="P64" s="335"/>
      <c r="Q64" s="335"/>
      <c r="R64" s="335"/>
      <c r="S64" s="335"/>
      <c r="T64" s="350">
        <f>IF($A$1="补货",L64+M64+N64,L64)</f>
        <v>0</v>
      </c>
      <c r="U64" s="17"/>
      <c r="V64" s="351">
        <f t="shared" si="4"/>
        <v>0</v>
      </c>
      <c r="W64" s="352" t="str">
        <f t="shared" si="5"/>
        <v>-</v>
      </c>
    </row>
    <row r="65" s="319" customFormat="1" ht="50.1" customHeight="1" spans="2:23">
      <c r="B65" s="12"/>
      <c r="C65" s="12"/>
      <c r="D65" s="13"/>
      <c r="E65" s="10"/>
      <c r="F65" s="43" t="s">
        <v>17</v>
      </c>
      <c r="G65" s="43" t="s">
        <v>432</v>
      </c>
      <c r="H65" s="43" t="s">
        <v>411</v>
      </c>
      <c r="I65" s="149" t="s">
        <v>405</v>
      </c>
      <c r="J65" s="11" t="s">
        <v>506</v>
      </c>
      <c r="K65" s="11"/>
      <c r="L65" s="330"/>
      <c r="M65" s="11"/>
      <c r="N65" s="11"/>
      <c r="O65" s="331"/>
      <c r="P65" s="331"/>
      <c r="Q65" s="331"/>
      <c r="R65" s="331"/>
      <c r="S65" s="331"/>
      <c r="T65" s="345">
        <f>IF($A$1="补货",L65+M65+N65,L65)</f>
        <v>0</v>
      </c>
      <c r="U65" s="31"/>
      <c r="V65" s="345">
        <f t="shared" si="4"/>
        <v>0</v>
      </c>
      <c r="W65" s="346" t="str">
        <f t="shared" si="5"/>
        <v>-</v>
      </c>
    </row>
    <row r="66" s="319" customFormat="1" ht="50.1" customHeight="1" spans="2:23">
      <c r="B66" s="20"/>
      <c r="C66" s="20"/>
      <c r="D66" s="18"/>
      <c r="E66" s="19"/>
      <c r="F66" s="30" t="s">
        <v>18</v>
      </c>
      <c r="G66" s="30" t="s">
        <v>434</v>
      </c>
      <c r="H66" s="30" t="s">
        <v>414</v>
      </c>
      <c r="I66" s="150" t="s">
        <v>405</v>
      </c>
      <c r="J66" s="14" t="s">
        <v>507</v>
      </c>
      <c r="K66" s="14"/>
      <c r="L66" s="332"/>
      <c r="M66" s="14"/>
      <c r="N66" s="14"/>
      <c r="O66" s="333"/>
      <c r="P66" s="333"/>
      <c r="Q66" s="333"/>
      <c r="R66" s="333"/>
      <c r="S66" s="333"/>
      <c r="T66" s="347">
        <f>IF($A$1="补货",L66+M66+N66,L66)</f>
        <v>0</v>
      </c>
      <c r="U66" s="33"/>
      <c r="V66" s="348">
        <f t="shared" si="4"/>
        <v>0</v>
      </c>
      <c r="W66" s="349" t="str">
        <f t="shared" si="5"/>
        <v>-</v>
      </c>
    </row>
    <row r="67" s="319" customFormat="1" ht="50.1" customHeight="1" spans="2:23">
      <c r="B67" s="94" t="s">
        <v>508</v>
      </c>
      <c r="C67" s="94" t="s">
        <v>401</v>
      </c>
      <c r="D67" s="95" t="s">
        <v>509</v>
      </c>
      <c r="E67" s="96"/>
      <c r="F67" s="97" t="s">
        <v>16</v>
      </c>
      <c r="G67" s="97" t="s">
        <v>430</v>
      </c>
      <c r="H67" s="97" t="s">
        <v>408</v>
      </c>
      <c r="I67" s="151" t="s">
        <v>405</v>
      </c>
      <c r="J67" s="200" t="s">
        <v>510</v>
      </c>
      <c r="K67" s="200"/>
      <c r="L67" s="200"/>
      <c r="M67" s="200"/>
      <c r="N67" s="200"/>
      <c r="O67" s="370"/>
      <c r="P67" s="370"/>
      <c r="Q67" s="370"/>
      <c r="R67" s="370"/>
      <c r="S67" s="370"/>
      <c r="T67" s="394">
        <f>IF($A$1="补货",L67+M67+N67,L67)</f>
        <v>0</v>
      </c>
      <c r="U67" s="394"/>
      <c r="V67" s="200">
        <f t="shared" si="4"/>
        <v>0</v>
      </c>
      <c r="W67" s="395" t="str">
        <f t="shared" si="5"/>
        <v>-</v>
      </c>
    </row>
    <row r="68" s="319" customFormat="1" ht="50.1" customHeight="1" spans="2:23">
      <c r="B68" s="98"/>
      <c r="C68" s="98"/>
      <c r="D68" s="99"/>
      <c r="E68" s="100"/>
      <c r="F68" s="101" t="s">
        <v>17</v>
      </c>
      <c r="G68" s="101" t="s">
        <v>432</v>
      </c>
      <c r="H68" s="101" t="s">
        <v>411</v>
      </c>
      <c r="I68" s="101" t="s">
        <v>405</v>
      </c>
      <c r="J68" s="202" t="s">
        <v>511</v>
      </c>
      <c r="K68" s="202"/>
      <c r="L68" s="202"/>
      <c r="M68" s="202"/>
      <c r="N68" s="202"/>
      <c r="O68" s="371"/>
      <c r="P68" s="371"/>
      <c r="Q68" s="371"/>
      <c r="R68" s="371"/>
      <c r="S68" s="371"/>
      <c r="T68" s="202">
        <f>IF($A$1="补货",L68+M68+N68,L68)</f>
        <v>0</v>
      </c>
      <c r="U68" s="396"/>
      <c r="V68" s="202">
        <f t="shared" si="4"/>
        <v>0</v>
      </c>
      <c r="W68" s="397" t="str">
        <f t="shared" si="5"/>
        <v>-</v>
      </c>
    </row>
    <row r="69" s="319" customFormat="1" ht="50.1" customHeight="1" spans="2:23">
      <c r="B69" s="102"/>
      <c r="C69" s="102"/>
      <c r="D69" s="103"/>
      <c r="E69" s="104"/>
      <c r="F69" s="105" t="s">
        <v>18</v>
      </c>
      <c r="G69" s="105" t="s">
        <v>434</v>
      </c>
      <c r="H69" s="105" t="s">
        <v>414</v>
      </c>
      <c r="I69" s="158" t="s">
        <v>405</v>
      </c>
      <c r="J69" s="203" t="s">
        <v>512</v>
      </c>
      <c r="K69" s="203"/>
      <c r="L69" s="203"/>
      <c r="M69" s="203"/>
      <c r="N69" s="203"/>
      <c r="O69" s="372"/>
      <c r="P69" s="372"/>
      <c r="Q69" s="372"/>
      <c r="R69" s="372"/>
      <c r="S69" s="372"/>
      <c r="T69" s="398">
        <f>IF($A$1="补货",L69+M69+N69,L69)</f>
        <v>0</v>
      </c>
      <c r="U69" s="398"/>
      <c r="V69" s="203">
        <f t="shared" si="4"/>
        <v>0</v>
      </c>
      <c r="W69" s="399" t="str">
        <f t="shared" si="5"/>
        <v>-</v>
      </c>
    </row>
    <row r="70" s="319" customFormat="1" ht="50.1" customHeight="1" spans="2:23">
      <c r="B70" s="8" t="s">
        <v>513</v>
      </c>
      <c r="C70" s="8" t="s">
        <v>401</v>
      </c>
      <c r="D70" s="9" t="s">
        <v>514</v>
      </c>
      <c r="E70" s="15"/>
      <c r="F70" s="44" t="s">
        <v>16</v>
      </c>
      <c r="G70" s="44" t="s">
        <v>515</v>
      </c>
      <c r="H70" s="44" t="s">
        <v>516</v>
      </c>
      <c r="I70" s="93" t="s">
        <v>405</v>
      </c>
      <c r="J70" s="16" t="s">
        <v>517</v>
      </c>
      <c r="K70" s="16"/>
      <c r="L70" s="334"/>
      <c r="M70" s="16"/>
      <c r="N70" s="16"/>
      <c r="O70" s="335"/>
      <c r="P70" s="335"/>
      <c r="Q70" s="335"/>
      <c r="R70" s="335"/>
      <c r="S70" s="335"/>
      <c r="T70" s="350">
        <f>IF($A$1="补货",L70+M70+N70,L70)</f>
        <v>0</v>
      </c>
      <c r="U70" s="17"/>
      <c r="V70" s="351">
        <f t="shared" si="4"/>
        <v>0</v>
      </c>
      <c r="W70" s="352" t="str">
        <f t="shared" si="5"/>
        <v>-</v>
      </c>
    </row>
    <row r="71" s="319" customFormat="1" ht="50.1" customHeight="1" spans="2:23">
      <c r="B71" s="12"/>
      <c r="C71" s="12"/>
      <c r="D71" s="13"/>
      <c r="E71" s="10"/>
      <c r="F71" s="43" t="s">
        <v>17</v>
      </c>
      <c r="G71" s="43" t="s">
        <v>403</v>
      </c>
      <c r="H71" s="43" t="s">
        <v>404</v>
      </c>
      <c r="I71" s="149" t="s">
        <v>405</v>
      </c>
      <c r="J71" s="11" t="s">
        <v>518</v>
      </c>
      <c r="K71" s="11"/>
      <c r="L71" s="330"/>
      <c r="M71" s="11"/>
      <c r="N71" s="11"/>
      <c r="O71" s="331"/>
      <c r="P71" s="331"/>
      <c r="Q71" s="331"/>
      <c r="R71" s="331"/>
      <c r="S71" s="331"/>
      <c r="T71" s="345">
        <f>IF($A$1="补货",L71+M71+N71,L71)</f>
        <v>0</v>
      </c>
      <c r="U71" s="31"/>
      <c r="V71" s="345">
        <f t="shared" si="4"/>
        <v>0</v>
      </c>
      <c r="W71" s="346" t="str">
        <f t="shared" si="5"/>
        <v>-</v>
      </c>
    </row>
    <row r="72" s="319" customFormat="1" ht="50.1" customHeight="1" spans="2:23">
      <c r="B72" s="12"/>
      <c r="C72" s="12"/>
      <c r="D72" s="13"/>
      <c r="E72" s="10"/>
      <c r="F72" s="43" t="s">
        <v>18</v>
      </c>
      <c r="G72" s="43" t="s">
        <v>430</v>
      </c>
      <c r="H72" s="43" t="s">
        <v>408</v>
      </c>
      <c r="I72" s="149" t="s">
        <v>405</v>
      </c>
      <c r="J72" s="11" t="s">
        <v>519</v>
      </c>
      <c r="K72" s="11"/>
      <c r="L72" s="330"/>
      <c r="M72" s="11"/>
      <c r="N72" s="11"/>
      <c r="O72" s="331"/>
      <c r="P72" s="331"/>
      <c r="Q72" s="331"/>
      <c r="R72" s="331"/>
      <c r="S72" s="331"/>
      <c r="T72" s="345">
        <f>IF($A$1="补货",L72+M72+N72,L72)</f>
        <v>0</v>
      </c>
      <c r="U72" s="31"/>
      <c r="V72" s="345">
        <f t="shared" si="4"/>
        <v>0</v>
      </c>
      <c r="W72" s="346" t="str">
        <f t="shared" si="5"/>
        <v>-</v>
      </c>
    </row>
    <row r="73" s="319" customFormat="1" ht="50.1" customHeight="1" spans="2:23">
      <c r="B73" s="12"/>
      <c r="C73" s="12"/>
      <c r="D73" s="13"/>
      <c r="E73" s="10"/>
      <c r="F73" s="43" t="s">
        <v>19</v>
      </c>
      <c r="G73" s="43" t="s">
        <v>432</v>
      </c>
      <c r="H73" s="43" t="s">
        <v>520</v>
      </c>
      <c r="I73" s="162" t="s">
        <v>418</v>
      </c>
      <c r="J73" s="11" t="s">
        <v>521</v>
      </c>
      <c r="K73" s="11"/>
      <c r="L73" s="330"/>
      <c r="M73" s="11"/>
      <c r="N73" s="11"/>
      <c r="O73" s="331"/>
      <c r="P73" s="331"/>
      <c r="Q73" s="331"/>
      <c r="R73" s="331"/>
      <c r="S73" s="331"/>
      <c r="T73" s="345">
        <f>IF($A$1="补货",L73+M73+N73,L73)</f>
        <v>0</v>
      </c>
      <c r="U73" s="31"/>
      <c r="V73" s="345">
        <f t="shared" si="4"/>
        <v>0</v>
      </c>
      <c r="W73" s="346" t="str">
        <f t="shared" si="5"/>
        <v>-</v>
      </c>
    </row>
    <row r="74" s="319" customFormat="1" ht="50.1" customHeight="1" spans="2:23">
      <c r="B74" s="20"/>
      <c r="C74" s="20"/>
      <c r="D74" s="18"/>
      <c r="E74" s="19"/>
      <c r="F74" s="30" t="s">
        <v>20</v>
      </c>
      <c r="G74" s="30" t="s">
        <v>434</v>
      </c>
      <c r="H74" s="30" t="s">
        <v>522</v>
      </c>
      <c r="I74" s="163" t="s">
        <v>418</v>
      </c>
      <c r="J74" s="14" t="s">
        <v>523</v>
      </c>
      <c r="K74" s="14"/>
      <c r="L74" s="332"/>
      <c r="M74" s="14"/>
      <c r="N74" s="14"/>
      <c r="O74" s="333"/>
      <c r="P74" s="333"/>
      <c r="Q74" s="333"/>
      <c r="R74" s="333"/>
      <c r="S74" s="333"/>
      <c r="T74" s="347">
        <f>IF($A$1="补货",L74+M74+N74,L74)</f>
        <v>0</v>
      </c>
      <c r="U74" s="33"/>
      <c r="V74" s="348">
        <f t="shared" si="4"/>
        <v>0</v>
      </c>
      <c r="W74" s="349" t="str">
        <f t="shared" si="5"/>
        <v>-</v>
      </c>
    </row>
    <row r="75" s="321" customFormat="1" ht="50.1" customHeight="1" spans="2:25">
      <c r="B75" s="8" t="s">
        <v>524</v>
      </c>
      <c r="C75" s="8" t="s">
        <v>401</v>
      </c>
      <c r="D75" s="9" t="s">
        <v>525</v>
      </c>
      <c r="E75" s="15"/>
      <c r="F75" s="106" t="s">
        <v>16</v>
      </c>
      <c r="G75" s="106" t="s">
        <v>403</v>
      </c>
      <c r="H75" s="106" t="s">
        <v>404</v>
      </c>
      <c r="I75" s="110" t="s">
        <v>405</v>
      </c>
      <c r="J75" s="16" t="s">
        <v>526</v>
      </c>
      <c r="K75" s="16"/>
      <c r="L75" s="334"/>
      <c r="M75" s="16"/>
      <c r="N75" s="16"/>
      <c r="O75" s="373"/>
      <c r="P75" s="373"/>
      <c r="Q75" s="373"/>
      <c r="R75" s="373"/>
      <c r="S75" s="381"/>
      <c r="T75" s="17">
        <f>IF($A$1="补货",L75+M75+N75,L75)</f>
        <v>0</v>
      </c>
      <c r="U75" s="106"/>
      <c r="V75" s="354">
        <f t="shared" si="4"/>
        <v>0</v>
      </c>
      <c r="W75" s="355" t="str">
        <f t="shared" si="5"/>
        <v>-</v>
      </c>
      <c r="Y75" s="319"/>
    </row>
    <row r="76" s="319" customFormat="1" ht="50.1" customHeight="1" spans="2:23">
      <c r="B76" s="12"/>
      <c r="C76" s="12"/>
      <c r="D76" s="13"/>
      <c r="E76" s="10"/>
      <c r="F76" s="107" t="s">
        <v>17</v>
      </c>
      <c r="G76" s="107" t="s">
        <v>407</v>
      </c>
      <c r="H76" s="107" t="s">
        <v>408</v>
      </c>
      <c r="I76" s="107" t="s">
        <v>405</v>
      </c>
      <c r="J76" s="11" t="s">
        <v>527</v>
      </c>
      <c r="K76" s="11"/>
      <c r="L76" s="330"/>
      <c r="M76" s="11"/>
      <c r="N76" s="11"/>
      <c r="O76" s="374"/>
      <c r="P76" s="374"/>
      <c r="Q76" s="374"/>
      <c r="R76" s="374"/>
      <c r="S76" s="382"/>
      <c r="T76" s="31">
        <f>IF($A$1="补货",L76+M76+N76,L76)</f>
        <v>0</v>
      </c>
      <c r="U76" s="31"/>
      <c r="V76" s="357">
        <f t="shared" si="4"/>
        <v>0</v>
      </c>
      <c r="W76" s="358" t="str">
        <f t="shared" si="5"/>
        <v>-</v>
      </c>
    </row>
    <row r="77" s="319" customFormat="1" ht="50.1" customHeight="1" spans="2:23">
      <c r="B77" s="12"/>
      <c r="C77" s="12"/>
      <c r="D77" s="13"/>
      <c r="E77" s="10"/>
      <c r="F77" s="108" t="s">
        <v>18</v>
      </c>
      <c r="G77" s="108" t="s">
        <v>410</v>
      </c>
      <c r="H77" s="108" t="s">
        <v>411</v>
      </c>
      <c r="I77" s="108" t="s">
        <v>405</v>
      </c>
      <c r="J77" s="32" t="s">
        <v>528</v>
      </c>
      <c r="K77" s="28"/>
      <c r="L77" s="336"/>
      <c r="M77" s="28"/>
      <c r="N77" s="28"/>
      <c r="O77" s="375"/>
      <c r="P77" s="375"/>
      <c r="Q77" s="375"/>
      <c r="R77" s="375"/>
      <c r="S77" s="383"/>
      <c r="T77" s="31">
        <f>IF($A$1="补货",L77+M77+N77,L77)</f>
        <v>0</v>
      </c>
      <c r="U77" s="31"/>
      <c r="V77" s="357">
        <f t="shared" si="4"/>
        <v>0</v>
      </c>
      <c r="W77" s="358" t="str">
        <f t="shared" si="5"/>
        <v>-</v>
      </c>
    </row>
    <row r="78" s="319" customFormat="1" ht="50.1" customHeight="1" spans="2:23">
      <c r="B78" s="12"/>
      <c r="C78" s="12"/>
      <c r="D78" s="18"/>
      <c r="E78" s="19"/>
      <c r="F78" s="109" t="s">
        <v>19</v>
      </c>
      <c r="G78" s="109" t="s">
        <v>413</v>
      </c>
      <c r="H78" s="109" t="s">
        <v>414</v>
      </c>
      <c r="I78" s="109" t="s">
        <v>405</v>
      </c>
      <c r="J78" s="14" t="s">
        <v>529</v>
      </c>
      <c r="K78" s="14"/>
      <c r="L78" s="332"/>
      <c r="M78" s="14"/>
      <c r="N78" s="14"/>
      <c r="O78" s="376"/>
      <c r="P78" s="376"/>
      <c r="Q78" s="376"/>
      <c r="R78" s="376"/>
      <c r="S78" s="385"/>
      <c r="T78" s="33">
        <f>IF($A$1="补货",L78+M78+N78,L78)</f>
        <v>0</v>
      </c>
      <c r="U78" s="33"/>
      <c r="V78" s="363">
        <f t="shared" si="4"/>
        <v>0</v>
      </c>
      <c r="W78" s="364" t="str">
        <f t="shared" si="5"/>
        <v>-</v>
      </c>
    </row>
    <row r="79" s="319" customFormat="1" ht="50.1" customHeight="1" spans="2:23">
      <c r="B79" s="12"/>
      <c r="C79" s="12"/>
      <c r="D79" s="9" t="s">
        <v>530</v>
      </c>
      <c r="E79" s="15"/>
      <c r="F79" s="110" t="s">
        <v>16</v>
      </c>
      <c r="G79" s="110" t="s">
        <v>403</v>
      </c>
      <c r="H79" s="110" t="s">
        <v>404</v>
      </c>
      <c r="I79" s="110" t="s">
        <v>405</v>
      </c>
      <c r="J79" s="35" t="s">
        <v>531</v>
      </c>
      <c r="K79" s="35"/>
      <c r="L79" s="342"/>
      <c r="M79" s="35"/>
      <c r="N79" s="35"/>
      <c r="O79" s="377"/>
      <c r="P79" s="377"/>
      <c r="Q79" s="377"/>
      <c r="R79" s="377"/>
      <c r="S79" s="400"/>
      <c r="T79" s="36">
        <f>IF($A$1="补货",L79+M79+N79,L79)</f>
        <v>0</v>
      </c>
      <c r="U79" s="36"/>
      <c r="V79" s="365">
        <f t="shared" si="4"/>
        <v>0</v>
      </c>
      <c r="W79" s="366" t="str">
        <f t="shared" si="5"/>
        <v>-</v>
      </c>
    </row>
    <row r="80" s="319" customFormat="1" ht="50.1" customHeight="1" spans="2:23">
      <c r="B80" s="12"/>
      <c r="C80" s="12"/>
      <c r="D80" s="13"/>
      <c r="E80" s="10"/>
      <c r="F80" s="107" t="s">
        <v>17</v>
      </c>
      <c r="G80" s="107" t="s">
        <v>407</v>
      </c>
      <c r="H80" s="107" t="s">
        <v>408</v>
      </c>
      <c r="I80" s="107" t="s">
        <v>405</v>
      </c>
      <c r="J80" s="378" t="s">
        <v>532</v>
      </c>
      <c r="K80" s="378"/>
      <c r="L80" s="330"/>
      <c r="M80" s="378"/>
      <c r="N80" s="378"/>
      <c r="O80" s="374"/>
      <c r="P80" s="374"/>
      <c r="Q80" s="374"/>
      <c r="R80" s="374"/>
      <c r="S80" s="382"/>
      <c r="T80" s="31">
        <f>IF($A$1="补货",L80+M80+N80,L80)</f>
        <v>0</v>
      </c>
      <c r="U80" s="31"/>
      <c r="V80" s="357">
        <f t="shared" si="4"/>
        <v>0</v>
      </c>
      <c r="W80" s="358" t="str">
        <f t="shared" si="5"/>
        <v>-</v>
      </c>
    </row>
    <row r="81" s="319" customFormat="1" ht="50.1" customHeight="1" spans="2:23">
      <c r="B81" s="12"/>
      <c r="C81" s="12"/>
      <c r="D81" s="13"/>
      <c r="E81" s="10"/>
      <c r="F81" s="108" t="s">
        <v>18</v>
      </c>
      <c r="G81" s="108" t="s">
        <v>410</v>
      </c>
      <c r="H81" s="108" t="s">
        <v>411</v>
      </c>
      <c r="I81" s="108" t="s">
        <v>405</v>
      </c>
      <c r="J81" s="379" t="s">
        <v>533</v>
      </c>
      <c r="K81" s="380"/>
      <c r="L81" s="336"/>
      <c r="M81" s="380"/>
      <c r="N81" s="380"/>
      <c r="O81" s="375"/>
      <c r="P81" s="375"/>
      <c r="Q81" s="375"/>
      <c r="R81" s="375"/>
      <c r="S81" s="383"/>
      <c r="T81" s="31">
        <f>IF($A$1="补货",L81+M81+N81,L81)</f>
        <v>0</v>
      </c>
      <c r="U81" s="31"/>
      <c r="V81" s="357">
        <f t="shared" si="4"/>
        <v>0</v>
      </c>
      <c r="W81" s="358" t="str">
        <f t="shared" si="5"/>
        <v>-</v>
      </c>
    </row>
    <row r="82" s="319" customFormat="1" ht="50.1" customHeight="1" spans="2:23">
      <c r="B82" s="20"/>
      <c r="C82" s="20"/>
      <c r="D82" s="18"/>
      <c r="E82" s="19"/>
      <c r="F82" s="109" t="s">
        <v>19</v>
      </c>
      <c r="G82" s="109" t="s">
        <v>413</v>
      </c>
      <c r="H82" s="109" t="s">
        <v>414</v>
      </c>
      <c r="I82" s="108" t="s">
        <v>405</v>
      </c>
      <c r="J82" s="14" t="s">
        <v>534</v>
      </c>
      <c r="K82" s="14"/>
      <c r="L82" s="332"/>
      <c r="M82" s="14"/>
      <c r="N82" s="14"/>
      <c r="O82" s="376"/>
      <c r="P82" s="376"/>
      <c r="Q82" s="376"/>
      <c r="R82" s="376"/>
      <c r="S82" s="385"/>
      <c r="T82" s="33">
        <f>IF($A$1="补货",L82+M82+N82,L82)</f>
        <v>0</v>
      </c>
      <c r="U82" s="33"/>
      <c r="V82" s="363">
        <f t="shared" si="4"/>
        <v>0</v>
      </c>
      <c r="W82" s="364" t="str">
        <f t="shared" si="5"/>
        <v>-</v>
      </c>
    </row>
    <row r="83" s="319" customFormat="1" ht="50.1" customHeight="1" spans="2:23">
      <c r="B83" s="8" t="s">
        <v>535</v>
      </c>
      <c r="C83" s="21" t="s">
        <v>437</v>
      </c>
      <c r="D83" s="22">
        <v>19021</v>
      </c>
      <c r="E83" s="15"/>
      <c r="F83" s="44" t="s">
        <v>16</v>
      </c>
      <c r="G83" s="44" t="s">
        <v>403</v>
      </c>
      <c r="H83" s="44" t="s">
        <v>438</v>
      </c>
      <c r="I83" s="173" t="s">
        <v>405</v>
      </c>
      <c r="J83" s="16" t="s">
        <v>536</v>
      </c>
      <c r="K83" s="16"/>
      <c r="L83" s="334"/>
      <c r="M83" s="16"/>
      <c r="N83" s="16"/>
      <c r="O83" s="381"/>
      <c r="P83" s="381"/>
      <c r="Q83" s="381"/>
      <c r="R83" s="381"/>
      <c r="S83" s="381"/>
      <c r="T83" s="353">
        <f>IF($A$1="补货",L83+M83+N83,L83)</f>
        <v>0</v>
      </c>
      <c r="U83" s="17"/>
      <c r="V83" s="354">
        <f t="shared" si="4"/>
        <v>0</v>
      </c>
      <c r="W83" s="355" t="str">
        <f t="shared" si="5"/>
        <v>-</v>
      </c>
    </row>
    <row r="84" s="319" customFormat="1" ht="50.1" customHeight="1" spans="2:23">
      <c r="B84" s="12"/>
      <c r="C84" s="12"/>
      <c r="D84" s="13"/>
      <c r="E84" s="10"/>
      <c r="F84" s="43" t="s">
        <v>17</v>
      </c>
      <c r="G84" s="43" t="s">
        <v>430</v>
      </c>
      <c r="H84" s="43" t="s">
        <v>408</v>
      </c>
      <c r="I84" s="91" t="s">
        <v>405</v>
      </c>
      <c r="J84" s="11" t="s">
        <v>537</v>
      </c>
      <c r="K84" s="11"/>
      <c r="L84" s="330"/>
      <c r="M84" s="11"/>
      <c r="N84" s="11"/>
      <c r="O84" s="382"/>
      <c r="P84" s="382"/>
      <c r="Q84" s="382"/>
      <c r="R84" s="382"/>
      <c r="S84" s="382"/>
      <c r="T84" s="356">
        <f>IF($A$1="补货",L84+M84+N84,L84)</f>
        <v>0</v>
      </c>
      <c r="U84" s="31"/>
      <c r="V84" s="357">
        <f t="shared" si="4"/>
        <v>0</v>
      </c>
      <c r="W84" s="358" t="str">
        <f t="shared" si="5"/>
        <v>-</v>
      </c>
    </row>
    <row r="85" s="319" customFormat="1" ht="50.1" customHeight="1" spans="2:23">
      <c r="B85" s="12"/>
      <c r="C85" s="12"/>
      <c r="D85" s="13"/>
      <c r="E85" s="10"/>
      <c r="F85" s="27" t="s">
        <v>18</v>
      </c>
      <c r="G85" s="27" t="s">
        <v>432</v>
      </c>
      <c r="H85" s="27" t="s">
        <v>411</v>
      </c>
      <c r="I85" s="174" t="s">
        <v>418</v>
      </c>
      <c r="J85" s="380" t="s">
        <v>538</v>
      </c>
      <c r="K85" s="380"/>
      <c r="L85" s="336"/>
      <c r="M85" s="380"/>
      <c r="N85" s="380"/>
      <c r="O85" s="383"/>
      <c r="P85" s="383"/>
      <c r="Q85" s="383"/>
      <c r="R85" s="383"/>
      <c r="S85" s="383"/>
      <c r="T85" s="359">
        <f>IF($A$1="补货",L85+M85+N85,L85)</f>
        <v>0</v>
      </c>
      <c r="U85" s="32"/>
      <c r="V85" s="360">
        <f t="shared" si="4"/>
        <v>0</v>
      </c>
      <c r="W85" s="361" t="str">
        <f t="shared" si="5"/>
        <v>-</v>
      </c>
    </row>
    <row r="86" s="319" customFormat="1" ht="50.1" customHeight="1" spans="2:23">
      <c r="B86" s="20"/>
      <c r="C86" s="20"/>
      <c r="D86" s="18"/>
      <c r="E86" s="19"/>
      <c r="F86" s="30" t="s">
        <v>19</v>
      </c>
      <c r="G86" s="30" t="s">
        <v>434</v>
      </c>
      <c r="H86" s="30" t="s">
        <v>414</v>
      </c>
      <c r="I86" s="176" t="s">
        <v>418</v>
      </c>
      <c r="J86" s="384" t="s">
        <v>539</v>
      </c>
      <c r="K86" s="384"/>
      <c r="L86" s="332"/>
      <c r="M86" s="384"/>
      <c r="N86" s="384"/>
      <c r="O86" s="385"/>
      <c r="P86" s="385"/>
      <c r="Q86" s="385"/>
      <c r="R86" s="385"/>
      <c r="S86" s="385"/>
      <c r="T86" s="362">
        <f>IF($A$1="补货",L86+M86+N86,L86)</f>
        <v>0</v>
      </c>
      <c r="U86" s="33"/>
      <c r="V86" s="363">
        <f t="shared" si="4"/>
        <v>0</v>
      </c>
      <c r="W86" s="364" t="str">
        <f t="shared" si="5"/>
        <v>-</v>
      </c>
    </row>
    <row r="87" s="319" customFormat="1" ht="50.1" customHeight="1" spans="2:23">
      <c r="B87" s="8" t="s">
        <v>540</v>
      </c>
      <c r="C87" s="8" t="s">
        <v>437</v>
      </c>
      <c r="D87" s="9" t="s">
        <v>541</v>
      </c>
      <c r="E87" s="15"/>
      <c r="F87" s="44" t="s">
        <v>16</v>
      </c>
      <c r="G87" s="44" t="s">
        <v>430</v>
      </c>
      <c r="H87" s="44" t="s">
        <v>408</v>
      </c>
      <c r="I87" s="177" t="s">
        <v>418</v>
      </c>
      <c r="J87" s="16" t="s">
        <v>542</v>
      </c>
      <c r="K87" s="16"/>
      <c r="L87" s="334"/>
      <c r="M87" s="16"/>
      <c r="N87" s="16"/>
      <c r="O87" s="381"/>
      <c r="P87" s="381"/>
      <c r="Q87" s="381"/>
      <c r="R87" s="381"/>
      <c r="S87" s="381"/>
      <c r="T87" s="350">
        <f>IF($A$1="补货",L87+M87+N87,L87)</f>
        <v>0</v>
      </c>
      <c r="U87" s="17"/>
      <c r="V87" s="351">
        <f t="shared" si="4"/>
        <v>0</v>
      </c>
      <c r="W87" s="352" t="str">
        <f t="shared" ref="W87:W95" si="10">IF(S87&gt;0,V87/S87*7,"-")</f>
        <v>-</v>
      </c>
    </row>
    <row r="88" s="319" customFormat="1" ht="50.1" customHeight="1" spans="2:23">
      <c r="B88" s="12"/>
      <c r="C88" s="12"/>
      <c r="D88" s="13"/>
      <c r="E88" s="10"/>
      <c r="F88" s="43" t="s">
        <v>17</v>
      </c>
      <c r="G88" s="43" t="s">
        <v>432</v>
      </c>
      <c r="H88" s="43" t="s">
        <v>411</v>
      </c>
      <c r="I88" s="162" t="s">
        <v>418</v>
      </c>
      <c r="J88" s="11" t="s">
        <v>543</v>
      </c>
      <c r="K88" s="11"/>
      <c r="L88" s="330"/>
      <c r="M88" s="11"/>
      <c r="N88" s="11"/>
      <c r="O88" s="382"/>
      <c r="P88" s="382"/>
      <c r="Q88" s="382"/>
      <c r="R88" s="382"/>
      <c r="S88" s="382"/>
      <c r="T88" s="345">
        <f>IF($A$1="补货",L88+M88+N88,L88)</f>
        <v>0</v>
      </c>
      <c r="U88" s="31"/>
      <c r="V88" s="345">
        <f t="shared" ref="V88:V95" si="11">T88+U88</f>
        <v>0</v>
      </c>
      <c r="W88" s="346" t="str">
        <f t="shared" si="10"/>
        <v>-</v>
      </c>
    </row>
    <row r="89" s="319" customFormat="1" ht="50.1" customHeight="1" spans="2:23">
      <c r="B89" s="20"/>
      <c r="C89" s="20"/>
      <c r="D89" s="18"/>
      <c r="E89" s="19"/>
      <c r="F89" s="30" t="s">
        <v>18</v>
      </c>
      <c r="G89" s="30" t="s">
        <v>434</v>
      </c>
      <c r="H89" s="30" t="s">
        <v>414</v>
      </c>
      <c r="I89" s="163" t="s">
        <v>418</v>
      </c>
      <c r="J89" s="14" t="s">
        <v>544</v>
      </c>
      <c r="K89" s="14"/>
      <c r="L89" s="332"/>
      <c r="M89" s="14"/>
      <c r="N89" s="14"/>
      <c r="O89" s="385"/>
      <c r="P89" s="385"/>
      <c r="Q89" s="385"/>
      <c r="R89" s="385"/>
      <c r="S89" s="385"/>
      <c r="T89" s="347">
        <f>IF($A$1="补货",L89+M89+N89,L89)</f>
        <v>0</v>
      </c>
      <c r="U89" s="33"/>
      <c r="V89" s="348">
        <f t="shared" si="11"/>
        <v>0</v>
      </c>
      <c r="W89" s="349" t="str">
        <f t="shared" si="10"/>
        <v>-</v>
      </c>
    </row>
    <row r="90" s="319" customFormat="1" ht="50.1" customHeight="1" spans="2:23">
      <c r="B90" s="94" t="s">
        <v>545</v>
      </c>
      <c r="C90" s="94" t="s">
        <v>437</v>
      </c>
      <c r="D90" s="95" t="s">
        <v>546</v>
      </c>
      <c r="E90" s="96"/>
      <c r="F90" s="97" t="s">
        <v>16</v>
      </c>
      <c r="G90" s="97" t="s">
        <v>430</v>
      </c>
      <c r="H90" s="97" t="s">
        <v>408</v>
      </c>
      <c r="I90" s="151" t="s">
        <v>418</v>
      </c>
      <c r="J90" s="200" t="s">
        <v>547</v>
      </c>
      <c r="K90" s="200"/>
      <c r="L90" s="200"/>
      <c r="M90" s="200"/>
      <c r="N90" s="200"/>
      <c r="O90" s="386"/>
      <c r="P90" s="386"/>
      <c r="Q90" s="386"/>
      <c r="R90" s="386"/>
      <c r="S90" s="386"/>
      <c r="T90" s="394">
        <f>IF($A$1="补货",L90+M90+N90,L90)</f>
        <v>0</v>
      </c>
      <c r="U90" s="394"/>
      <c r="V90" s="200">
        <f t="shared" si="11"/>
        <v>0</v>
      </c>
      <c r="W90" s="395" t="str">
        <f t="shared" si="10"/>
        <v>-</v>
      </c>
    </row>
    <row r="91" s="319" customFormat="1" ht="50.1" customHeight="1" spans="2:23">
      <c r="B91" s="98"/>
      <c r="C91" s="98"/>
      <c r="D91" s="99"/>
      <c r="E91" s="100"/>
      <c r="F91" s="101" t="s">
        <v>17</v>
      </c>
      <c r="G91" s="101" t="s">
        <v>432</v>
      </c>
      <c r="H91" s="101" t="s">
        <v>411</v>
      </c>
      <c r="I91" s="101" t="s">
        <v>418</v>
      </c>
      <c r="J91" s="202" t="s">
        <v>548</v>
      </c>
      <c r="K91" s="202"/>
      <c r="L91" s="202"/>
      <c r="M91" s="202"/>
      <c r="N91" s="202"/>
      <c r="O91" s="387"/>
      <c r="P91" s="387"/>
      <c r="Q91" s="387"/>
      <c r="R91" s="387"/>
      <c r="S91" s="387"/>
      <c r="T91" s="396">
        <f>IF($A$1="补货",L91+M91+N91,L91)</f>
        <v>0</v>
      </c>
      <c r="U91" s="396"/>
      <c r="V91" s="202">
        <f t="shared" si="11"/>
        <v>0</v>
      </c>
      <c r="W91" s="397" t="str">
        <f t="shared" si="10"/>
        <v>-</v>
      </c>
    </row>
    <row r="92" s="319" customFormat="1" ht="50.1" customHeight="1" spans="2:23">
      <c r="B92" s="102"/>
      <c r="C92" s="102"/>
      <c r="D92" s="103"/>
      <c r="E92" s="104"/>
      <c r="F92" s="105" t="s">
        <v>18</v>
      </c>
      <c r="G92" s="105" t="s">
        <v>434</v>
      </c>
      <c r="H92" s="105" t="s">
        <v>414</v>
      </c>
      <c r="I92" s="158" t="s">
        <v>418</v>
      </c>
      <c r="J92" s="203" t="s">
        <v>549</v>
      </c>
      <c r="K92" s="203"/>
      <c r="L92" s="203"/>
      <c r="M92" s="203"/>
      <c r="N92" s="203"/>
      <c r="O92" s="388"/>
      <c r="P92" s="388"/>
      <c r="Q92" s="388"/>
      <c r="R92" s="388"/>
      <c r="S92" s="388"/>
      <c r="T92" s="398">
        <f>IF($A$1="补货",L92+M92+N92,L92)</f>
        <v>0</v>
      </c>
      <c r="U92" s="398"/>
      <c r="V92" s="203">
        <f t="shared" si="11"/>
        <v>0</v>
      </c>
      <c r="W92" s="399" t="str">
        <f t="shared" si="10"/>
        <v>-</v>
      </c>
    </row>
    <row r="93" s="321" customFormat="1" ht="50.1" customHeight="1" spans="2:25">
      <c r="B93" s="8" t="s">
        <v>550</v>
      </c>
      <c r="C93" s="8" t="s">
        <v>437</v>
      </c>
      <c r="D93" s="111" t="s">
        <v>551</v>
      </c>
      <c r="E93" s="112"/>
      <c r="F93" s="44" t="s">
        <v>16</v>
      </c>
      <c r="G93" s="44" t="s">
        <v>403</v>
      </c>
      <c r="H93" s="44" t="s">
        <v>408</v>
      </c>
      <c r="I93" s="177" t="s">
        <v>418</v>
      </c>
      <c r="J93" s="16" t="s">
        <v>552</v>
      </c>
      <c r="K93" s="16"/>
      <c r="L93" s="334"/>
      <c r="M93" s="16"/>
      <c r="N93" s="16"/>
      <c r="O93" s="335"/>
      <c r="P93" s="335"/>
      <c r="Q93" s="335"/>
      <c r="R93" s="335"/>
      <c r="S93" s="335"/>
      <c r="T93" s="350">
        <f>IF($A$1="补货",L93+M93+N93,L93)</f>
        <v>0</v>
      </c>
      <c r="U93" s="106"/>
      <c r="V93" s="351">
        <f t="shared" si="11"/>
        <v>0</v>
      </c>
      <c r="W93" s="352" t="str">
        <f t="shared" si="10"/>
        <v>-</v>
      </c>
      <c r="Y93" s="319"/>
    </row>
    <row r="94" s="319" customFormat="1" ht="50.1" customHeight="1" spans="2:23">
      <c r="B94" s="12"/>
      <c r="C94" s="12"/>
      <c r="D94" s="113"/>
      <c r="E94" s="10"/>
      <c r="F94" s="43" t="s">
        <v>17</v>
      </c>
      <c r="G94" s="107" t="s">
        <v>407</v>
      </c>
      <c r="H94" s="107" t="s">
        <v>408</v>
      </c>
      <c r="I94" s="183" t="s">
        <v>418</v>
      </c>
      <c r="J94" s="11" t="s">
        <v>553</v>
      </c>
      <c r="K94" s="11"/>
      <c r="L94" s="330"/>
      <c r="M94" s="11"/>
      <c r="N94" s="11"/>
      <c r="O94" s="331"/>
      <c r="P94" s="331"/>
      <c r="Q94" s="331"/>
      <c r="R94" s="331"/>
      <c r="S94" s="331"/>
      <c r="T94" s="345">
        <f>IF($A$1="补货",L94+M94+N94,L94)</f>
        <v>0</v>
      </c>
      <c r="U94" s="31"/>
      <c r="V94" s="345">
        <f t="shared" si="11"/>
        <v>0</v>
      </c>
      <c r="W94" s="346" t="str">
        <f t="shared" si="10"/>
        <v>-</v>
      </c>
    </row>
    <row r="95" s="319" customFormat="1" ht="50.1" customHeight="1" spans="2:23">
      <c r="B95" s="12"/>
      <c r="C95" s="12"/>
      <c r="D95" s="113"/>
      <c r="E95" s="10"/>
      <c r="F95" s="27" t="s">
        <v>18</v>
      </c>
      <c r="G95" s="108" t="s">
        <v>410</v>
      </c>
      <c r="H95" s="108" t="s">
        <v>411</v>
      </c>
      <c r="I95" s="184" t="s">
        <v>418</v>
      </c>
      <c r="J95" s="28" t="s">
        <v>554</v>
      </c>
      <c r="K95" s="28"/>
      <c r="L95" s="336"/>
      <c r="M95" s="28"/>
      <c r="N95" s="28"/>
      <c r="O95" s="337"/>
      <c r="P95" s="337"/>
      <c r="Q95" s="337"/>
      <c r="R95" s="337"/>
      <c r="S95" s="337"/>
      <c r="T95" s="345">
        <f>IF($A$1="补货",L95+M95+N95,L95)</f>
        <v>0</v>
      </c>
      <c r="U95" s="31"/>
      <c r="V95" s="345">
        <f t="shared" si="11"/>
        <v>0</v>
      </c>
      <c r="W95" s="346" t="str">
        <f t="shared" si="10"/>
        <v>-</v>
      </c>
    </row>
    <row r="96" s="319" customFormat="1" ht="50.1" customHeight="1" spans="2:23">
      <c r="B96" s="20"/>
      <c r="C96" s="12"/>
      <c r="D96" s="114"/>
      <c r="E96" s="10"/>
      <c r="F96" s="30" t="s">
        <v>19</v>
      </c>
      <c r="G96" s="30" t="s">
        <v>413</v>
      </c>
      <c r="H96" s="30" t="s">
        <v>414</v>
      </c>
      <c r="I96" s="163" t="s">
        <v>418</v>
      </c>
      <c r="J96" s="14" t="s">
        <v>555</v>
      </c>
      <c r="K96" s="14"/>
      <c r="L96" s="332"/>
      <c r="M96" s="14"/>
      <c r="N96" s="14"/>
      <c r="O96" s="333"/>
      <c r="P96" s="333"/>
      <c r="Q96" s="333"/>
      <c r="R96" s="333"/>
      <c r="S96" s="333"/>
      <c r="T96" s="347">
        <f>IF($A$1="补货",L96+M96+N96,L96)</f>
        <v>0</v>
      </c>
      <c r="U96" s="33"/>
      <c r="V96" s="348">
        <f t="shared" ref="V96:V134" si="12">T96+U96</f>
        <v>0</v>
      </c>
      <c r="W96" s="349" t="str">
        <f t="shared" ref="W96:W134" si="13">IF(S96&gt;0,V96/S96*7,"-")</f>
        <v>-</v>
      </c>
    </row>
    <row r="97" s="319" customFormat="1" ht="50.1" customHeight="1" spans="2:23">
      <c r="B97" s="8" t="s">
        <v>556</v>
      </c>
      <c r="C97" s="8" t="s">
        <v>437</v>
      </c>
      <c r="D97" s="115" t="s">
        <v>557</v>
      </c>
      <c r="E97" s="15"/>
      <c r="F97" s="44" t="s">
        <v>16</v>
      </c>
      <c r="G97" s="44" t="s">
        <v>430</v>
      </c>
      <c r="H97" s="44" t="s">
        <v>408</v>
      </c>
      <c r="I97" s="185" t="s">
        <v>418</v>
      </c>
      <c r="J97" s="16" t="s">
        <v>558</v>
      </c>
      <c r="K97" s="16"/>
      <c r="L97" s="334"/>
      <c r="M97" s="16"/>
      <c r="N97" s="16"/>
      <c r="O97" s="335"/>
      <c r="P97" s="335"/>
      <c r="Q97" s="335"/>
      <c r="R97" s="335"/>
      <c r="S97" s="335"/>
      <c r="T97" s="350">
        <f>IF($A$1="补货",L97+M97+N97,L97)</f>
        <v>0</v>
      </c>
      <c r="U97" s="17"/>
      <c r="V97" s="351">
        <f t="shared" si="12"/>
        <v>0</v>
      </c>
      <c r="W97" s="352" t="str">
        <f t="shared" si="13"/>
        <v>-</v>
      </c>
    </row>
    <row r="98" s="319" customFormat="1" ht="50.1" customHeight="1" spans="2:23">
      <c r="B98" s="12"/>
      <c r="C98" s="12"/>
      <c r="D98" s="115"/>
      <c r="E98" s="116"/>
      <c r="F98" s="43" t="s">
        <v>17</v>
      </c>
      <c r="G98" s="43" t="s">
        <v>432</v>
      </c>
      <c r="H98" s="43" t="s">
        <v>411</v>
      </c>
      <c r="I98" s="162" t="s">
        <v>418</v>
      </c>
      <c r="J98" s="11" t="s">
        <v>559</v>
      </c>
      <c r="K98" s="11"/>
      <c r="L98" s="330"/>
      <c r="M98" s="11"/>
      <c r="N98" s="11"/>
      <c r="O98" s="331"/>
      <c r="P98" s="331"/>
      <c r="Q98" s="331"/>
      <c r="R98" s="331"/>
      <c r="S98" s="331"/>
      <c r="T98" s="345">
        <f>IF($A$1="补货",L98+M98+N98,L98)</f>
        <v>0</v>
      </c>
      <c r="U98" s="31"/>
      <c r="V98" s="345">
        <f t="shared" si="12"/>
        <v>0</v>
      </c>
      <c r="W98" s="346" t="str">
        <f t="shared" si="13"/>
        <v>-</v>
      </c>
    </row>
    <row r="99" s="319" customFormat="1" ht="50.1" customHeight="1" spans="2:23">
      <c r="B99" s="20"/>
      <c r="C99" s="117"/>
      <c r="D99" s="115"/>
      <c r="E99" s="116"/>
      <c r="F99" s="30" t="s">
        <v>18</v>
      </c>
      <c r="G99" s="30" t="s">
        <v>434</v>
      </c>
      <c r="H99" s="30" t="s">
        <v>414</v>
      </c>
      <c r="I99" s="186" t="s">
        <v>418</v>
      </c>
      <c r="J99" s="14" t="s">
        <v>560</v>
      </c>
      <c r="K99" s="14"/>
      <c r="L99" s="332"/>
      <c r="M99" s="14"/>
      <c r="N99" s="14"/>
      <c r="O99" s="333"/>
      <c r="P99" s="333"/>
      <c r="Q99" s="333"/>
      <c r="R99" s="333"/>
      <c r="S99" s="333"/>
      <c r="T99" s="347">
        <f>IF($A$1="补货",L99+M99+N99,L99)</f>
        <v>0</v>
      </c>
      <c r="U99" s="33"/>
      <c r="V99" s="348">
        <f t="shared" si="12"/>
        <v>0</v>
      </c>
      <c r="W99" s="349" t="str">
        <f t="shared" si="13"/>
        <v>-</v>
      </c>
    </row>
    <row r="100" s="319" customFormat="1" ht="50.1" customHeight="1" spans="2:23">
      <c r="B100" s="94" t="s">
        <v>561</v>
      </c>
      <c r="C100" s="118" t="s">
        <v>437</v>
      </c>
      <c r="D100" s="119" t="s">
        <v>562</v>
      </c>
      <c r="E100" s="96"/>
      <c r="F100" s="97" t="s">
        <v>16</v>
      </c>
      <c r="G100" s="97" t="s">
        <v>430</v>
      </c>
      <c r="H100" s="97" t="s">
        <v>408</v>
      </c>
      <c r="I100" s="97" t="s">
        <v>418</v>
      </c>
      <c r="J100" s="200" t="s">
        <v>563</v>
      </c>
      <c r="K100" s="200"/>
      <c r="L100" s="200"/>
      <c r="M100" s="200"/>
      <c r="N100" s="200"/>
      <c r="O100" s="370"/>
      <c r="P100" s="370"/>
      <c r="Q100" s="370"/>
      <c r="R100" s="370"/>
      <c r="S100" s="370"/>
      <c r="T100" s="394">
        <f>IF($A$1="补货",L100+M100+N100,L100)</f>
        <v>0</v>
      </c>
      <c r="U100" s="394"/>
      <c r="V100" s="200">
        <f t="shared" si="12"/>
        <v>0</v>
      </c>
      <c r="W100" s="395" t="str">
        <f t="shared" si="13"/>
        <v>-</v>
      </c>
    </row>
    <row r="101" s="319" customFormat="1" ht="50.1" customHeight="1" spans="2:23">
      <c r="B101" s="98"/>
      <c r="C101" s="98"/>
      <c r="D101" s="120"/>
      <c r="E101" s="100"/>
      <c r="F101" s="101" t="s">
        <v>17</v>
      </c>
      <c r="G101" s="101" t="s">
        <v>432</v>
      </c>
      <c r="H101" s="101" t="s">
        <v>411</v>
      </c>
      <c r="I101" s="101" t="s">
        <v>418</v>
      </c>
      <c r="J101" s="202" t="s">
        <v>564</v>
      </c>
      <c r="K101" s="202"/>
      <c r="L101" s="202"/>
      <c r="M101" s="202"/>
      <c r="N101" s="202"/>
      <c r="O101" s="371"/>
      <c r="P101" s="371"/>
      <c r="Q101" s="371"/>
      <c r="R101" s="371"/>
      <c r="S101" s="371"/>
      <c r="T101" s="396">
        <f>IF($A$1="补货",L101+M101+N101,L101)</f>
        <v>0</v>
      </c>
      <c r="U101" s="396"/>
      <c r="V101" s="202">
        <f t="shared" si="12"/>
        <v>0</v>
      </c>
      <c r="W101" s="397" t="str">
        <f t="shared" si="13"/>
        <v>-</v>
      </c>
    </row>
    <row r="102" s="319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434</v>
      </c>
      <c r="H102" s="105" t="s">
        <v>414</v>
      </c>
      <c r="I102" s="105" t="s">
        <v>418</v>
      </c>
      <c r="J102" s="389" t="s">
        <v>565</v>
      </c>
      <c r="K102" s="389"/>
      <c r="L102" s="203"/>
      <c r="M102" s="389"/>
      <c r="N102" s="389"/>
      <c r="O102" s="372"/>
      <c r="P102" s="372"/>
      <c r="Q102" s="372"/>
      <c r="R102" s="372"/>
      <c r="S102" s="372"/>
      <c r="T102" s="398">
        <f>IF($A$1="补货",L102+M102+N102,L102)</f>
        <v>0</v>
      </c>
      <c r="U102" s="398"/>
      <c r="V102" s="203">
        <f t="shared" si="12"/>
        <v>0</v>
      </c>
      <c r="W102" s="399" t="str">
        <f t="shared" si="13"/>
        <v>-</v>
      </c>
    </row>
    <row r="103" s="319" customFormat="1" ht="50.1" customHeight="1" spans="2:23">
      <c r="B103" s="8" t="s">
        <v>566</v>
      </c>
      <c r="C103" s="122" t="s">
        <v>437</v>
      </c>
      <c r="D103" s="123" t="s">
        <v>567</v>
      </c>
      <c r="E103" s="15"/>
      <c r="F103" s="44" t="s">
        <v>16</v>
      </c>
      <c r="G103" s="44" t="s">
        <v>568</v>
      </c>
      <c r="H103" s="44" t="s">
        <v>404</v>
      </c>
      <c r="I103" s="187" t="s">
        <v>405</v>
      </c>
      <c r="J103" s="16" t="s">
        <v>569</v>
      </c>
      <c r="K103" s="16"/>
      <c r="L103" s="334"/>
      <c r="M103" s="16"/>
      <c r="N103" s="16"/>
      <c r="O103" s="335"/>
      <c r="P103" s="335"/>
      <c r="Q103" s="335"/>
      <c r="R103" s="335"/>
      <c r="S103" s="335"/>
      <c r="T103" s="350">
        <f>IF($A$1="补货",L103+M103+N103,L103)</f>
        <v>0</v>
      </c>
      <c r="U103" s="17"/>
      <c r="V103" s="351">
        <f t="shared" si="12"/>
        <v>0</v>
      </c>
      <c r="W103" s="352" t="str">
        <f t="shared" si="13"/>
        <v>-</v>
      </c>
    </row>
    <row r="104" s="319" customFormat="1" ht="50.1" customHeight="1" spans="2:23">
      <c r="B104" s="12"/>
      <c r="C104" s="12"/>
      <c r="D104" s="115"/>
      <c r="E104" s="10"/>
      <c r="F104" s="43" t="s">
        <v>17</v>
      </c>
      <c r="G104" s="43" t="s">
        <v>570</v>
      </c>
      <c r="H104" s="43" t="s">
        <v>408</v>
      </c>
      <c r="I104" s="149" t="s">
        <v>405</v>
      </c>
      <c r="J104" s="11" t="s">
        <v>571</v>
      </c>
      <c r="K104" s="11"/>
      <c r="L104" s="330"/>
      <c r="M104" s="11"/>
      <c r="N104" s="11"/>
      <c r="O104" s="331"/>
      <c r="P104" s="331"/>
      <c r="Q104" s="331"/>
      <c r="R104" s="331"/>
      <c r="S104" s="331"/>
      <c r="T104" s="345">
        <f>IF($A$1="补货",L104+M104+N104,L104)</f>
        <v>0</v>
      </c>
      <c r="U104" s="31"/>
      <c r="V104" s="345">
        <f t="shared" si="12"/>
        <v>0</v>
      </c>
      <c r="W104" s="346" t="str">
        <f t="shared" si="13"/>
        <v>-</v>
      </c>
    </row>
    <row r="105" s="319" customFormat="1" ht="50.1" customHeight="1" spans="2:23">
      <c r="B105" s="20"/>
      <c r="C105" s="117"/>
      <c r="D105" s="115"/>
      <c r="E105" s="10"/>
      <c r="F105" s="30" t="s">
        <v>18</v>
      </c>
      <c r="G105" s="30" t="s">
        <v>572</v>
      </c>
      <c r="H105" s="30" t="s">
        <v>411</v>
      </c>
      <c r="I105" s="188" t="s">
        <v>405</v>
      </c>
      <c r="J105" s="390" t="s">
        <v>573</v>
      </c>
      <c r="K105" s="390"/>
      <c r="L105" s="332"/>
      <c r="M105" s="390"/>
      <c r="N105" s="390"/>
      <c r="O105" s="333"/>
      <c r="P105" s="333"/>
      <c r="Q105" s="333"/>
      <c r="R105" s="333"/>
      <c r="S105" s="333"/>
      <c r="T105" s="347">
        <f>IF($A$1="补货",L105+M105+N105,L105)</f>
        <v>0</v>
      </c>
      <c r="U105" s="33"/>
      <c r="V105" s="348">
        <f t="shared" si="12"/>
        <v>0</v>
      </c>
      <c r="W105" s="349" t="str">
        <f t="shared" si="13"/>
        <v>-</v>
      </c>
    </row>
    <row r="106" s="319" customFormat="1" ht="50.1" customHeight="1" spans="2:23">
      <c r="B106" s="8" t="s">
        <v>574</v>
      </c>
      <c r="C106" s="122" t="s">
        <v>437</v>
      </c>
      <c r="D106" s="123" t="s">
        <v>575</v>
      </c>
      <c r="E106" s="15"/>
      <c r="F106" s="44" t="s">
        <v>16</v>
      </c>
      <c r="G106" s="44" t="s">
        <v>515</v>
      </c>
      <c r="H106" s="44" t="s">
        <v>516</v>
      </c>
      <c r="I106" s="93" t="s">
        <v>405</v>
      </c>
      <c r="J106" s="16" t="s">
        <v>576</v>
      </c>
      <c r="K106" s="16"/>
      <c r="L106" s="334"/>
      <c r="M106" s="16"/>
      <c r="N106" s="16"/>
      <c r="O106" s="335"/>
      <c r="P106" s="335"/>
      <c r="Q106" s="335"/>
      <c r="R106" s="335"/>
      <c r="S106" s="335"/>
      <c r="T106" s="350">
        <f>IF($A$1="补货",L106+M106+N106,L106)</f>
        <v>0</v>
      </c>
      <c r="U106" s="17"/>
      <c r="V106" s="351">
        <f t="shared" si="12"/>
        <v>0</v>
      </c>
      <c r="W106" s="352" t="str">
        <f t="shared" si="13"/>
        <v>-</v>
      </c>
    </row>
    <row r="107" s="319" customFormat="1" ht="50.1" customHeight="1" spans="2:23">
      <c r="B107" s="12"/>
      <c r="C107" s="12"/>
      <c r="D107" s="115"/>
      <c r="E107" s="10"/>
      <c r="F107" s="43" t="s">
        <v>17</v>
      </c>
      <c r="G107" s="43" t="s">
        <v>568</v>
      </c>
      <c r="H107" s="43" t="s">
        <v>404</v>
      </c>
      <c r="I107" s="149" t="s">
        <v>405</v>
      </c>
      <c r="J107" s="11" t="s">
        <v>577</v>
      </c>
      <c r="K107" s="11"/>
      <c r="L107" s="330"/>
      <c r="M107" s="11"/>
      <c r="N107" s="11"/>
      <c r="O107" s="331"/>
      <c r="P107" s="331"/>
      <c r="Q107" s="331"/>
      <c r="R107" s="331"/>
      <c r="S107" s="331"/>
      <c r="T107" s="345">
        <f>IF($A$1="补货",L107+M107+N107,L107)</f>
        <v>0</v>
      </c>
      <c r="U107" s="31"/>
      <c r="V107" s="345">
        <f t="shared" si="12"/>
        <v>0</v>
      </c>
      <c r="W107" s="346" t="str">
        <f t="shared" si="13"/>
        <v>-</v>
      </c>
    </row>
    <row r="108" s="319" customFormat="1" ht="50.1" customHeight="1" spans="2:23">
      <c r="B108" s="20"/>
      <c r="C108" s="124"/>
      <c r="D108" s="125"/>
      <c r="E108" s="19"/>
      <c r="F108" s="30" t="s">
        <v>18</v>
      </c>
      <c r="G108" s="30" t="s">
        <v>578</v>
      </c>
      <c r="H108" s="30" t="s">
        <v>408</v>
      </c>
      <c r="I108" s="150" t="s">
        <v>405</v>
      </c>
      <c r="J108" s="384" t="s">
        <v>579</v>
      </c>
      <c r="K108" s="384"/>
      <c r="L108" s="332"/>
      <c r="M108" s="384"/>
      <c r="N108" s="384"/>
      <c r="O108" s="333"/>
      <c r="P108" s="333"/>
      <c r="Q108" s="333"/>
      <c r="R108" s="333"/>
      <c r="S108" s="333"/>
      <c r="T108" s="347">
        <f>IF($A$1="补货",L108+M108+N108,L108)</f>
        <v>0</v>
      </c>
      <c r="U108" s="33"/>
      <c r="V108" s="348">
        <f t="shared" si="12"/>
        <v>0</v>
      </c>
      <c r="W108" s="349" t="str">
        <f t="shared" si="13"/>
        <v>-</v>
      </c>
    </row>
    <row r="109" s="319" customFormat="1" ht="50.1" customHeight="1" spans="2:23">
      <c r="B109" s="8" t="s">
        <v>580</v>
      </c>
      <c r="C109" s="126" t="s">
        <v>437</v>
      </c>
      <c r="D109" s="111" t="s">
        <v>581</v>
      </c>
      <c r="E109" s="127"/>
      <c r="F109" s="44" t="s">
        <v>16</v>
      </c>
      <c r="G109" s="44" t="s">
        <v>430</v>
      </c>
      <c r="H109" s="44" t="s">
        <v>408</v>
      </c>
      <c r="I109" s="185" t="s">
        <v>418</v>
      </c>
      <c r="J109" s="16" t="s">
        <v>582</v>
      </c>
      <c r="K109" s="16"/>
      <c r="L109" s="334"/>
      <c r="M109" s="16"/>
      <c r="N109" s="16"/>
      <c r="O109" s="335"/>
      <c r="P109" s="335"/>
      <c r="Q109" s="335"/>
      <c r="R109" s="335"/>
      <c r="S109" s="335"/>
      <c r="T109" s="350">
        <f>IF($A$1="补货",L109+M109+N109,L109)</f>
        <v>0</v>
      </c>
      <c r="U109" s="17"/>
      <c r="V109" s="351">
        <f t="shared" si="12"/>
        <v>0</v>
      </c>
      <c r="W109" s="352" t="str">
        <f t="shared" si="13"/>
        <v>-</v>
      </c>
    </row>
    <row r="110" s="319" customFormat="1" ht="50.1" customHeight="1" spans="2:23">
      <c r="B110" s="12"/>
      <c r="C110" s="126"/>
      <c r="D110" s="113"/>
      <c r="E110" s="116"/>
      <c r="F110" s="43" t="s">
        <v>17</v>
      </c>
      <c r="G110" s="43" t="s">
        <v>432</v>
      </c>
      <c r="H110" s="43" t="s">
        <v>411</v>
      </c>
      <c r="I110" s="162" t="s">
        <v>418</v>
      </c>
      <c r="J110" s="11" t="s">
        <v>583</v>
      </c>
      <c r="K110" s="11"/>
      <c r="L110" s="330"/>
      <c r="M110" s="11"/>
      <c r="N110" s="11"/>
      <c r="O110" s="331"/>
      <c r="P110" s="331"/>
      <c r="Q110" s="331"/>
      <c r="R110" s="331"/>
      <c r="S110" s="331"/>
      <c r="T110" s="345">
        <f>IF($A$1="补货",L110+M110+N110,L110)</f>
        <v>0</v>
      </c>
      <c r="U110" s="31"/>
      <c r="V110" s="345">
        <f t="shared" si="12"/>
        <v>0</v>
      </c>
      <c r="W110" s="346" t="str">
        <f t="shared" si="13"/>
        <v>-</v>
      </c>
    </row>
    <row r="111" s="319" customFormat="1" ht="50.1" customHeight="1" spans="2:23">
      <c r="B111" s="12"/>
      <c r="C111" s="126"/>
      <c r="D111" s="114"/>
      <c r="E111" s="116"/>
      <c r="F111" s="30" t="s">
        <v>18</v>
      </c>
      <c r="G111" s="30" t="s">
        <v>434</v>
      </c>
      <c r="H111" s="30" t="s">
        <v>414</v>
      </c>
      <c r="I111" s="186" t="s">
        <v>418</v>
      </c>
      <c r="J111" s="14" t="s">
        <v>584</v>
      </c>
      <c r="K111" s="14"/>
      <c r="L111" s="332"/>
      <c r="M111" s="14"/>
      <c r="N111" s="14"/>
      <c r="O111" s="333"/>
      <c r="P111" s="333"/>
      <c r="Q111" s="333"/>
      <c r="R111" s="333"/>
      <c r="S111" s="333"/>
      <c r="T111" s="347">
        <f>IF($A$1="补货",L111+M111+N111,L111)</f>
        <v>0</v>
      </c>
      <c r="U111" s="33"/>
      <c r="V111" s="348">
        <f t="shared" si="12"/>
        <v>0</v>
      </c>
      <c r="W111" s="349" t="str">
        <f t="shared" si="13"/>
        <v>-</v>
      </c>
    </row>
    <row r="112" s="319" customFormat="1" ht="50.1" customHeight="1" spans="2:23">
      <c r="B112" s="12"/>
      <c r="C112" s="94" t="s">
        <v>437</v>
      </c>
      <c r="D112" s="128" t="s">
        <v>585</v>
      </c>
      <c r="E112" s="129"/>
      <c r="F112" s="97" t="s">
        <v>16</v>
      </c>
      <c r="G112" s="97" t="s">
        <v>430</v>
      </c>
      <c r="H112" s="97" t="s">
        <v>408</v>
      </c>
      <c r="I112" s="97" t="s">
        <v>418</v>
      </c>
      <c r="J112" s="200" t="s">
        <v>586</v>
      </c>
      <c r="K112" s="200"/>
      <c r="L112" s="200"/>
      <c r="M112" s="200"/>
      <c r="N112" s="200"/>
      <c r="O112" s="370"/>
      <c r="P112" s="370"/>
      <c r="Q112" s="370"/>
      <c r="R112" s="370"/>
      <c r="S112" s="370"/>
      <c r="T112" s="394">
        <f>IF($A$1="补货",L112+M112+N112,L112)</f>
        <v>0</v>
      </c>
      <c r="U112" s="394"/>
      <c r="V112" s="200">
        <f t="shared" si="12"/>
        <v>0</v>
      </c>
      <c r="W112" s="395" t="str">
        <f t="shared" si="13"/>
        <v>-</v>
      </c>
    </row>
    <row r="113" s="319" customFormat="1" ht="50.1" customHeight="1" spans="2:23">
      <c r="B113" s="12"/>
      <c r="C113" s="98"/>
      <c r="D113" s="130"/>
      <c r="E113" s="131"/>
      <c r="F113" s="101" t="s">
        <v>17</v>
      </c>
      <c r="G113" s="101" t="s">
        <v>432</v>
      </c>
      <c r="H113" s="101" t="s">
        <v>411</v>
      </c>
      <c r="I113" s="101" t="s">
        <v>418</v>
      </c>
      <c r="J113" s="202" t="s">
        <v>587</v>
      </c>
      <c r="K113" s="202"/>
      <c r="L113" s="202"/>
      <c r="M113" s="202"/>
      <c r="N113" s="202"/>
      <c r="O113" s="371"/>
      <c r="P113" s="371"/>
      <c r="Q113" s="371"/>
      <c r="R113" s="371"/>
      <c r="S113" s="371"/>
      <c r="T113" s="396">
        <f>IF($A$1="补货",L113+M113+N113,L113)</f>
        <v>0</v>
      </c>
      <c r="U113" s="396"/>
      <c r="V113" s="202">
        <f t="shared" si="12"/>
        <v>0</v>
      </c>
      <c r="W113" s="397" t="str">
        <f t="shared" si="13"/>
        <v>-</v>
      </c>
    </row>
    <row r="114" s="319" customFormat="1" ht="50.1" customHeight="1" spans="2:23">
      <c r="B114" s="20"/>
      <c r="C114" s="102"/>
      <c r="D114" s="132"/>
      <c r="E114" s="133"/>
      <c r="F114" s="105" t="s">
        <v>18</v>
      </c>
      <c r="G114" s="105" t="s">
        <v>434</v>
      </c>
      <c r="H114" s="105" t="s">
        <v>414</v>
      </c>
      <c r="I114" s="105" t="s">
        <v>418</v>
      </c>
      <c r="J114" s="203" t="s">
        <v>588</v>
      </c>
      <c r="K114" s="203"/>
      <c r="L114" s="203"/>
      <c r="M114" s="203"/>
      <c r="N114" s="203"/>
      <c r="O114" s="372"/>
      <c r="P114" s="372"/>
      <c r="Q114" s="372"/>
      <c r="R114" s="372"/>
      <c r="S114" s="372"/>
      <c r="T114" s="398">
        <f>IF($A$1="补货",L114+M114+N114,L114)</f>
        <v>0</v>
      </c>
      <c r="U114" s="398"/>
      <c r="V114" s="203">
        <f t="shared" si="12"/>
        <v>0</v>
      </c>
      <c r="W114" s="399" t="str">
        <f t="shared" si="13"/>
        <v>-</v>
      </c>
    </row>
    <row r="115" s="319" customFormat="1" ht="50.1" customHeight="1" spans="2:23">
      <c r="B115" s="8" t="s">
        <v>589</v>
      </c>
      <c r="C115" s="126" t="s">
        <v>437</v>
      </c>
      <c r="D115" s="111" t="s">
        <v>590</v>
      </c>
      <c r="E115" s="116"/>
      <c r="F115" s="44" t="s">
        <v>16</v>
      </c>
      <c r="G115" s="16" t="s">
        <v>591</v>
      </c>
      <c r="H115" s="16" t="s">
        <v>592</v>
      </c>
      <c r="I115" s="93" t="s">
        <v>405</v>
      </c>
      <c r="J115" s="16" t="s">
        <v>593</v>
      </c>
      <c r="K115" s="16"/>
      <c r="L115" s="334"/>
      <c r="M115" s="16"/>
      <c r="N115" s="16"/>
      <c r="O115" s="335"/>
      <c r="P115" s="335"/>
      <c r="Q115" s="335"/>
      <c r="R115" s="335"/>
      <c r="S115" s="335"/>
      <c r="T115" s="350">
        <f>IF($A$1="补货",L115+M115+N115,L115)</f>
        <v>0</v>
      </c>
      <c r="U115" s="17"/>
      <c r="V115" s="351">
        <f t="shared" si="12"/>
        <v>0</v>
      </c>
      <c r="W115" s="352" t="str">
        <f t="shared" si="13"/>
        <v>-</v>
      </c>
    </row>
    <row r="116" s="319" customFormat="1" ht="50.1" customHeight="1" spans="2:23">
      <c r="B116" s="12"/>
      <c r="C116" s="126"/>
      <c r="D116" s="113"/>
      <c r="E116" s="116"/>
      <c r="F116" s="43" t="s">
        <v>17</v>
      </c>
      <c r="G116" s="11" t="s">
        <v>594</v>
      </c>
      <c r="H116" s="11" t="s">
        <v>408</v>
      </c>
      <c r="I116" s="149" t="s">
        <v>405</v>
      </c>
      <c r="J116" s="11" t="s">
        <v>595</v>
      </c>
      <c r="K116" s="11"/>
      <c r="L116" s="330"/>
      <c r="M116" s="11"/>
      <c r="N116" s="11"/>
      <c r="O116" s="331"/>
      <c r="P116" s="331"/>
      <c r="Q116" s="331"/>
      <c r="R116" s="331"/>
      <c r="S116" s="331"/>
      <c r="T116" s="345">
        <f>IF($A$1="补货",L116+M116+N116,L116)</f>
        <v>0</v>
      </c>
      <c r="U116" s="31"/>
      <c r="V116" s="345">
        <f t="shared" si="12"/>
        <v>0</v>
      </c>
      <c r="W116" s="346" t="str">
        <f t="shared" si="13"/>
        <v>-</v>
      </c>
    </row>
    <row r="117" s="319" customFormat="1" ht="50.1" customHeight="1" spans="2:23">
      <c r="B117" s="12"/>
      <c r="C117" s="126"/>
      <c r="D117" s="114"/>
      <c r="E117" s="19"/>
      <c r="F117" s="30" t="s">
        <v>18</v>
      </c>
      <c r="G117" s="14" t="s">
        <v>596</v>
      </c>
      <c r="H117" s="14" t="s">
        <v>597</v>
      </c>
      <c r="I117" s="186" t="s">
        <v>418</v>
      </c>
      <c r="J117" s="14" t="s">
        <v>598</v>
      </c>
      <c r="K117" s="14"/>
      <c r="L117" s="332"/>
      <c r="M117" s="14"/>
      <c r="N117" s="14"/>
      <c r="O117" s="333"/>
      <c r="P117" s="333"/>
      <c r="Q117" s="333"/>
      <c r="R117" s="333"/>
      <c r="S117" s="333"/>
      <c r="T117" s="347">
        <f>IF($A$1="补货",L117+M117+N117,L117)</f>
        <v>0</v>
      </c>
      <c r="U117" s="33"/>
      <c r="V117" s="348">
        <f t="shared" si="12"/>
        <v>0</v>
      </c>
      <c r="W117" s="349" t="str">
        <f t="shared" si="13"/>
        <v>-</v>
      </c>
    </row>
    <row r="118" s="319" customFormat="1" ht="50.1" customHeight="1" spans="2:23">
      <c r="B118" s="12"/>
      <c r="C118" s="8" t="s">
        <v>437</v>
      </c>
      <c r="D118" s="111" t="s">
        <v>599</v>
      </c>
      <c r="E118" s="116"/>
      <c r="F118" s="44" t="s">
        <v>16</v>
      </c>
      <c r="G118" s="16" t="s">
        <v>600</v>
      </c>
      <c r="H118" s="16" t="s">
        <v>592</v>
      </c>
      <c r="I118" s="173" t="s">
        <v>405</v>
      </c>
      <c r="J118" s="16" t="s">
        <v>601</v>
      </c>
      <c r="K118" s="16"/>
      <c r="L118" s="334"/>
      <c r="M118" s="16"/>
      <c r="N118" s="16"/>
      <c r="O118" s="335"/>
      <c r="P118" s="335"/>
      <c r="Q118" s="335"/>
      <c r="R118" s="335"/>
      <c r="S118" s="335"/>
      <c r="T118" s="350">
        <f>IF($A$1="补货",L118+M118+N118,L118)</f>
        <v>0</v>
      </c>
      <c r="U118" s="17"/>
      <c r="V118" s="351">
        <f t="shared" si="12"/>
        <v>0</v>
      </c>
      <c r="W118" s="352" t="str">
        <f t="shared" si="13"/>
        <v>-</v>
      </c>
    </row>
    <row r="119" s="319" customFormat="1" ht="50.1" customHeight="1" spans="2:23">
      <c r="B119" s="12"/>
      <c r="C119" s="12"/>
      <c r="D119" s="113"/>
      <c r="E119" s="116"/>
      <c r="F119" s="43" t="s">
        <v>17</v>
      </c>
      <c r="G119" s="11" t="s">
        <v>594</v>
      </c>
      <c r="H119" s="11" t="s">
        <v>408</v>
      </c>
      <c r="I119" s="91" t="s">
        <v>405</v>
      </c>
      <c r="J119" s="11" t="s">
        <v>602</v>
      </c>
      <c r="K119" s="11"/>
      <c r="L119" s="330"/>
      <c r="M119" s="11"/>
      <c r="N119" s="11"/>
      <c r="O119" s="331"/>
      <c r="P119" s="331"/>
      <c r="Q119" s="331"/>
      <c r="R119" s="331"/>
      <c r="S119" s="331"/>
      <c r="T119" s="345">
        <f>IF($A$1="补货",L119+M119+N119,L119)</f>
        <v>0</v>
      </c>
      <c r="U119" s="31"/>
      <c r="V119" s="345">
        <f t="shared" si="12"/>
        <v>0</v>
      </c>
      <c r="W119" s="346" t="str">
        <f t="shared" si="13"/>
        <v>-</v>
      </c>
    </row>
    <row r="120" s="319" customFormat="1" ht="50.1" customHeight="1" spans="2:23">
      <c r="B120" s="20"/>
      <c r="C120" s="20"/>
      <c r="D120" s="114"/>
      <c r="E120" s="19"/>
      <c r="F120" s="30" t="s">
        <v>18</v>
      </c>
      <c r="G120" s="14" t="s">
        <v>596</v>
      </c>
      <c r="H120" s="14" t="s">
        <v>411</v>
      </c>
      <c r="I120" s="163" t="s">
        <v>418</v>
      </c>
      <c r="J120" s="14" t="s">
        <v>603</v>
      </c>
      <c r="K120" s="14"/>
      <c r="L120" s="332"/>
      <c r="M120" s="14"/>
      <c r="N120" s="14"/>
      <c r="O120" s="333"/>
      <c r="P120" s="333"/>
      <c r="Q120" s="333"/>
      <c r="R120" s="333"/>
      <c r="S120" s="333"/>
      <c r="T120" s="347">
        <f>IF($A$1="补货",L120+M120+N120,L120)</f>
        <v>0</v>
      </c>
      <c r="U120" s="33"/>
      <c r="V120" s="348">
        <f t="shared" si="12"/>
        <v>0</v>
      </c>
      <c r="W120" s="349" t="str">
        <f t="shared" si="13"/>
        <v>-</v>
      </c>
    </row>
    <row r="121" s="319" customFormat="1" ht="50.1" customHeight="1" spans="2:23">
      <c r="B121" s="134" t="s">
        <v>604</v>
      </c>
      <c r="C121" s="134" t="s">
        <v>437</v>
      </c>
      <c r="D121" s="135" t="s">
        <v>605</v>
      </c>
      <c r="E121" s="136"/>
      <c r="F121" s="137" t="s">
        <v>16</v>
      </c>
      <c r="G121" s="138" t="s">
        <v>606</v>
      </c>
      <c r="H121" s="138" t="s">
        <v>404</v>
      </c>
      <c r="I121" s="189" t="s">
        <v>405</v>
      </c>
      <c r="J121" s="138" t="s">
        <v>607</v>
      </c>
      <c r="K121" s="138"/>
      <c r="L121" s="138"/>
      <c r="M121" s="138"/>
      <c r="N121" s="138"/>
      <c r="O121" s="391"/>
      <c r="P121" s="391"/>
      <c r="Q121" s="391"/>
      <c r="R121" s="391"/>
      <c r="S121" s="391"/>
      <c r="T121" s="401">
        <f>IF($A$1="补货",L121+M121+N121,L121)</f>
        <v>0</v>
      </c>
      <c r="U121" s="401"/>
      <c r="V121" s="138">
        <f t="shared" si="12"/>
        <v>0</v>
      </c>
      <c r="W121" s="402" t="str">
        <f t="shared" si="13"/>
        <v>-</v>
      </c>
    </row>
    <row r="122" s="319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608</v>
      </c>
      <c r="H122" s="142" t="s">
        <v>408</v>
      </c>
      <c r="I122" s="141" t="s">
        <v>418</v>
      </c>
      <c r="J122" s="142" t="s">
        <v>609</v>
      </c>
      <c r="K122" s="142"/>
      <c r="L122" s="142"/>
      <c r="M122" s="142"/>
      <c r="N122" s="142"/>
      <c r="O122" s="392"/>
      <c r="P122" s="392"/>
      <c r="Q122" s="392"/>
      <c r="R122" s="392"/>
      <c r="S122" s="392"/>
      <c r="T122" s="403">
        <f>IF($A$1="补货",L122+M122+N122,L122)</f>
        <v>0</v>
      </c>
      <c r="U122" s="403"/>
      <c r="V122" s="142">
        <f t="shared" si="12"/>
        <v>0</v>
      </c>
      <c r="W122" s="404" t="str">
        <f t="shared" si="13"/>
        <v>-</v>
      </c>
    </row>
    <row r="123" s="319" customFormat="1" ht="50.1" customHeight="1" spans="2:23">
      <c r="B123" s="139"/>
      <c r="C123" s="139"/>
      <c r="D123" s="140"/>
      <c r="E123" s="136"/>
      <c r="F123" s="141" t="s">
        <v>18</v>
      </c>
      <c r="G123" s="142" t="s">
        <v>610</v>
      </c>
      <c r="H123" s="142" t="s">
        <v>411</v>
      </c>
      <c r="I123" s="141" t="s">
        <v>418</v>
      </c>
      <c r="J123" s="142" t="s">
        <v>611</v>
      </c>
      <c r="K123" s="142"/>
      <c r="L123" s="142"/>
      <c r="M123" s="142"/>
      <c r="N123" s="142"/>
      <c r="O123" s="392"/>
      <c r="P123" s="392"/>
      <c r="Q123" s="392"/>
      <c r="R123" s="392"/>
      <c r="S123" s="392"/>
      <c r="T123" s="403">
        <f>IF($A$1="补货",L123+M123+N123,L123)</f>
        <v>0</v>
      </c>
      <c r="U123" s="403"/>
      <c r="V123" s="142">
        <f t="shared" si="12"/>
        <v>0</v>
      </c>
      <c r="W123" s="404" t="str">
        <f t="shared" si="13"/>
        <v>-</v>
      </c>
    </row>
    <row r="124" s="319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612</v>
      </c>
      <c r="H124" s="146" t="s">
        <v>414</v>
      </c>
      <c r="I124" s="196" t="s">
        <v>418</v>
      </c>
      <c r="J124" s="146" t="s">
        <v>613</v>
      </c>
      <c r="K124" s="146"/>
      <c r="L124" s="146"/>
      <c r="M124" s="146"/>
      <c r="N124" s="146"/>
      <c r="O124" s="393"/>
      <c r="P124" s="393"/>
      <c r="Q124" s="393"/>
      <c r="R124" s="393"/>
      <c r="S124" s="393"/>
      <c r="T124" s="405">
        <f>IF($A$1="补货",L124+M124+N124,L124)</f>
        <v>0</v>
      </c>
      <c r="U124" s="405"/>
      <c r="V124" s="146">
        <f t="shared" si="12"/>
        <v>0</v>
      </c>
      <c r="W124" s="406" t="str">
        <f t="shared" si="13"/>
        <v>-</v>
      </c>
    </row>
    <row r="125" s="319" customFormat="1" ht="50.1" customHeight="1" spans="2:23">
      <c r="B125" s="139"/>
      <c r="C125" s="134" t="s">
        <v>437</v>
      </c>
      <c r="D125" s="135" t="s">
        <v>614</v>
      </c>
      <c r="E125" s="147"/>
      <c r="F125" s="137" t="s">
        <v>16</v>
      </c>
      <c r="G125" s="138" t="s">
        <v>606</v>
      </c>
      <c r="H125" s="138" t="s">
        <v>404</v>
      </c>
      <c r="I125" s="137" t="s">
        <v>405</v>
      </c>
      <c r="J125" s="138" t="s">
        <v>615</v>
      </c>
      <c r="K125" s="138"/>
      <c r="L125" s="138"/>
      <c r="M125" s="138"/>
      <c r="N125" s="138"/>
      <c r="O125" s="391"/>
      <c r="P125" s="391"/>
      <c r="Q125" s="391"/>
      <c r="R125" s="391"/>
      <c r="S125" s="391"/>
      <c r="T125" s="401">
        <f>IF($A$1="补货",L125+M125+N125,L125)</f>
        <v>0</v>
      </c>
      <c r="U125" s="401"/>
      <c r="V125" s="138">
        <f t="shared" si="12"/>
        <v>0</v>
      </c>
      <c r="W125" s="402" t="str">
        <f t="shared" si="13"/>
        <v>-</v>
      </c>
    </row>
    <row r="126" s="319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608</v>
      </c>
      <c r="H126" s="142" t="s">
        <v>408</v>
      </c>
      <c r="I126" s="141" t="s">
        <v>418</v>
      </c>
      <c r="J126" s="142" t="s">
        <v>616</v>
      </c>
      <c r="K126" s="142"/>
      <c r="L126" s="142"/>
      <c r="M126" s="142"/>
      <c r="N126" s="142"/>
      <c r="O126" s="392"/>
      <c r="P126" s="392"/>
      <c r="Q126" s="392"/>
      <c r="R126" s="392"/>
      <c r="S126" s="392"/>
      <c r="T126" s="403">
        <f>IF($A$1="补货",L126+M126+N126,L126)</f>
        <v>0</v>
      </c>
      <c r="U126" s="403"/>
      <c r="V126" s="142">
        <f t="shared" si="12"/>
        <v>0</v>
      </c>
      <c r="W126" s="404" t="str">
        <f t="shared" si="13"/>
        <v>-</v>
      </c>
    </row>
    <row r="127" s="319" customFormat="1" ht="50.1" customHeight="1" spans="2:23">
      <c r="B127" s="139"/>
      <c r="C127" s="139"/>
      <c r="D127" s="140"/>
      <c r="E127" s="148"/>
      <c r="F127" s="141" t="s">
        <v>18</v>
      </c>
      <c r="G127" s="142" t="s">
        <v>610</v>
      </c>
      <c r="H127" s="142" t="s">
        <v>411</v>
      </c>
      <c r="I127" s="141" t="s">
        <v>418</v>
      </c>
      <c r="J127" s="142" t="s">
        <v>617</v>
      </c>
      <c r="K127" s="142"/>
      <c r="L127" s="142"/>
      <c r="M127" s="142"/>
      <c r="N127" s="142"/>
      <c r="O127" s="392"/>
      <c r="P127" s="392"/>
      <c r="Q127" s="392"/>
      <c r="R127" s="392"/>
      <c r="S127" s="392"/>
      <c r="T127" s="403">
        <f>IF($A$1="补货",L127+M127+N127,L127)</f>
        <v>0</v>
      </c>
      <c r="U127" s="403"/>
      <c r="V127" s="142">
        <f t="shared" si="12"/>
        <v>0</v>
      </c>
      <c r="W127" s="404" t="str">
        <f t="shared" si="13"/>
        <v>-</v>
      </c>
    </row>
    <row r="128" s="319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612</v>
      </c>
      <c r="H128" s="146" t="s">
        <v>414</v>
      </c>
      <c r="I128" s="145" t="s">
        <v>418</v>
      </c>
      <c r="J128" s="146" t="s">
        <v>618</v>
      </c>
      <c r="K128" s="146"/>
      <c r="L128" s="146"/>
      <c r="M128" s="146"/>
      <c r="N128" s="146"/>
      <c r="O128" s="393"/>
      <c r="P128" s="393"/>
      <c r="Q128" s="393"/>
      <c r="R128" s="393"/>
      <c r="S128" s="393"/>
      <c r="T128" s="405">
        <f>IF($A$1="补货",L128+M128+N128,L128)</f>
        <v>0</v>
      </c>
      <c r="U128" s="405"/>
      <c r="V128" s="146">
        <f t="shared" si="12"/>
        <v>0</v>
      </c>
      <c r="W128" s="406" t="str">
        <f t="shared" si="13"/>
        <v>-</v>
      </c>
    </row>
    <row r="129" s="319" customFormat="1" ht="50.1" customHeight="1" spans="2:23">
      <c r="B129" s="94" t="s">
        <v>619</v>
      </c>
      <c r="C129" s="94" t="s">
        <v>437</v>
      </c>
      <c r="D129" s="95" t="s">
        <v>620</v>
      </c>
      <c r="E129" s="96"/>
      <c r="F129" s="97" t="s">
        <v>16</v>
      </c>
      <c r="G129" s="200" t="s">
        <v>608</v>
      </c>
      <c r="H129" s="200" t="s">
        <v>408</v>
      </c>
      <c r="I129" s="97" t="s">
        <v>418</v>
      </c>
      <c r="J129" s="200" t="s">
        <v>621</v>
      </c>
      <c r="K129" s="200"/>
      <c r="L129" s="200"/>
      <c r="M129" s="200"/>
      <c r="N129" s="200"/>
      <c r="O129" s="370"/>
      <c r="P129" s="370"/>
      <c r="Q129" s="370"/>
      <c r="R129" s="370"/>
      <c r="S129" s="370"/>
      <c r="T129" s="394">
        <f>IF($A$1="补货",L129+M129+N129,L129)</f>
        <v>0</v>
      </c>
      <c r="U129" s="394"/>
      <c r="V129" s="200">
        <f t="shared" si="12"/>
        <v>0</v>
      </c>
      <c r="W129" s="395" t="str">
        <f t="shared" si="13"/>
        <v>-</v>
      </c>
    </row>
    <row r="130" s="319" customFormat="1" ht="50.1" customHeight="1" spans="2:23">
      <c r="B130" s="98"/>
      <c r="C130" s="98"/>
      <c r="D130" s="201"/>
      <c r="E130" s="100"/>
      <c r="F130" s="101" t="s">
        <v>17</v>
      </c>
      <c r="G130" s="202" t="s">
        <v>622</v>
      </c>
      <c r="H130" s="202" t="s">
        <v>520</v>
      </c>
      <c r="I130" s="101" t="s">
        <v>418</v>
      </c>
      <c r="J130" s="202" t="s">
        <v>623</v>
      </c>
      <c r="K130" s="202"/>
      <c r="L130" s="202"/>
      <c r="M130" s="202"/>
      <c r="N130" s="202"/>
      <c r="O130" s="371"/>
      <c r="P130" s="371"/>
      <c r="Q130" s="371"/>
      <c r="R130" s="371"/>
      <c r="S130" s="371"/>
      <c r="T130" s="396">
        <f>IF($A$1="补货",L130+M130+N130,L130)</f>
        <v>0</v>
      </c>
      <c r="U130" s="396"/>
      <c r="V130" s="202">
        <f t="shared" si="12"/>
        <v>0</v>
      </c>
      <c r="W130" s="397" t="str">
        <f t="shared" si="13"/>
        <v>-</v>
      </c>
    </row>
    <row r="131" s="319" customFormat="1" ht="50.1" customHeight="1" spans="2:23">
      <c r="B131" s="98"/>
      <c r="C131" s="98"/>
      <c r="D131" s="201"/>
      <c r="E131" s="100"/>
      <c r="F131" s="105" t="s">
        <v>18</v>
      </c>
      <c r="G131" s="203" t="s">
        <v>624</v>
      </c>
      <c r="H131" s="203" t="s">
        <v>522</v>
      </c>
      <c r="I131" s="158" t="s">
        <v>418</v>
      </c>
      <c r="J131" s="203" t="s">
        <v>625</v>
      </c>
      <c r="K131" s="203"/>
      <c r="L131" s="203"/>
      <c r="M131" s="203"/>
      <c r="N131" s="203"/>
      <c r="O131" s="372"/>
      <c r="P131" s="372"/>
      <c r="Q131" s="372"/>
      <c r="R131" s="372"/>
      <c r="S131" s="372"/>
      <c r="T131" s="398">
        <f>IF($A$1="补货",L131+M131+N131,L131)</f>
        <v>0</v>
      </c>
      <c r="U131" s="398"/>
      <c r="V131" s="203">
        <f t="shared" si="12"/>
        <v>0</v>
      </c>
      <c r="W131" s="399" t="str">
        <f t="shared" si="13"/>
        <v>-</v>
      </c>
    </row>
    <row r="132" s="319" customFormat="1" ht="50.1" customHeight="1" spans="2:23">
      <c r="B132" s="98"/>
      <c r="C132" s="94" t="s">
        <v>437</v>
      </c>
      <c r="D132" s="204" t="s">
        <v>626</v>
      </c>
      <c r="E132" s="96"/>
      <c r="F132" s="97" t="s">
        <v>16</v>
      </c>
      <c r="G132" s="200" t="s">
        <v>608</v>
      </c>
      <c r="H132" s="200" t="s">
        <v>408</v>
      </c>
      <c r="I132" s="97" t="s">
        <v>418</v>
      </c>
      <c r="J132" s="200" t="s">
        <v>627</v>
      </c>
      <c r="K132" s="200"/>
      <c r="L132" s="200"/>
      <c r="M132" s="200"/>
      <c r="N132" s="200"/>
      <c r="O132" s="370"/>
      <c r="P132" s="370"/>
      <c r="Q132" s="370"/>
      <c r="R132" s="370"/>
      <c r="S132" s="370"/>
      <c r="T132" s="394">
        <f>IF($A$1="补货",L132+M132+N132,L132)</f>
        <v>0</v>
      </c>
      <c r="U132" s="394"/>
      <c r="V132" s="200">
        <f t="shared" si="12"/>
        <v>0</v>
      </c>
      <c r="W132" s="395" t="str">
        <f t="shared" si="13"/>
        <v>-</v>
      </c>
    </row>
    <row r="133" s="319" customFormat="1" ht="50.1" customHeight="1" spans="2:23">
      <c r="B133" s="98"/>
      <c r="C133" s="98"/>
      <c r="D133" s="201"/>
      <c r="E133" s="100"/>
      <c r="F133" s="101" t="s">
        <v>17</v>
      </c>
      <c r="G133" s="202" t="s">
        <v>622</v>
      </c>
      <c r="H133" s="202" t="s">
        <v>520</v>
      </c>
      <c r="I133" s="101" t="s">
        <v>418</v>
      </c>
      <c r="J133" s="202" t="s">
        <v>628</v>
      </c>
      <c r="K133" s="202"/>
      <c r="L133" s="202"/>
      <c r="M133" s="202"/>
      <c r="N133" s="202"/>
      <c r="O133" s="371"/>
      <c r="P133" s="371"/>
      <c r="Q133" s="371"/>
      <c r="R133" s="371"/>
      <c r="S133" s="371"/>
      <c r="T133" s="396">
        <f>IF($A$1="补货",L133+M133+N133,L133)</f>
        <v>0</v>
      </c>
      <c r="U133" s="396"/>
      <c r="V133" s="202">
        <f t="shared" si="12"/>
        <v>0</v>
      </c>
      <c r="W133" s="397" t="str">
        <f t="shared" si="13"/>
        <v>-</v>
      </c>
    </row>
    <row r="134" s="319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624</v>
      </c>
      <c r="H134" s="203" t="s">
        <v>522</v>
      </c>
      <c r="I134" s="105" t="s">
        <v>418</v>
      </c>
      <c r="J134" s="203" t="s">
        <v>629</v>
      </c>
      <c r="K134" s="203"/>
      <c r="L134" s="203"/>
      <c r="M134" s="203"/>
      <c r="N134" s="203"/>
      <c r="O134" s="372"/>
      <c r="P134" s="372"/>
      <c r="Q134" s="372"/>
      <c r="R134" s="372"/>
      <c r="S134" s="372"/>
      <c r="T134" s="398">
        <f>IF($A$1="补货",L134+M134+N134,L134)</f>
        <v>0</v>
      </c>
      <c r="U134" s="398"/>
      <c r="V134" s="203">
        <f t="shared" si="12"/>
        <v>0</v>
      </c>
      <c r="W134" s="399" t="str">
        <f t="shared" si="13"/>
        <v>-</v>
      </c>
    </row>
    <row r="135" s="5" customFormat="1" ht="50.1" customHeight="1" spans="2:25">
      <c r="B135" s="8" t="s">
        <v>630</v>
      </c>
      <c r="C135" s="8" t="s">
        <v>401</v>
      </c>
      <c r="D135" s="9" t="s">
        <v>631</v>
      </c>
      <c r="E135" s="206"/>
      <c r="F135" s="16" t="s">
        <v>16</v>
      </c>
      <c r="G135" s="16" t="s">
        <v>608</v>
      </c>
      <c r="H135" s="207" t="s">
        <v>408</v>
      </c>
      <c r="I135" s="230" t="s">
        <v>405</v>
      </c>
      <c r="J135" s="16" t="s">
        <v>632</v>
      </c>
      <c r="K135" s="16"/>
      <c r="L135" s="334"/>
      <c r="M135" s="16"/>
      <c r="N135" s="16"/>
      <c r="O135" s="335"/>
      <c r="P135" s="335"/>
      <c r="Q135" s="335"/>
      <c r="R135" s="335"/>
      <c r="S135" s="335"/>
      <c r="T135" s="350">
        <f>IF($A$1="补货",L135+M135+N135,L135)</f>
        <v>0</v>
      </c>
      <c r="U135" s="17"/>
      <c r="V135" s="351">
        <f t="shared" ref="V135:V154" si="14">T135+U135</f>
        <v>0</v>
      </c>
      <c r="W135" s="352" t="str">
        <f t="shared" ref="W135:W154" si="15">IF(S135&gt;0,V135/S135*7,"-")</f>
        <v>-</v>
      </c>
      <c r="Y135" s="319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633</v>
      </c>
      <c r="H136" s="209" t="s">
        <v>411</v>
      </c>
      <c r="I136" s="231" t="s">
        <v>405</v>
      </c>
      <c r="J136" s="11" t="s">
        <v>634</v>
      </c>
      <c r="K136" s="11"/>
      <c r="L136" s="330"/>
      <c r="M136" s="11"/>
      <c r="N136" s="11"/>
      <c r="O136" s="331"/>
      <c r="P136" s="331"/>
      <c r="Q136" s="331"/>
      <c r="R136" s="331"/>
      <c r="S136" s="331"/>
      <c r="T136" s="345">
        <f>IF($A$1="补货",L136+M136+N136,L136)</f>
        <v>0</v>
      </c>
      <c r="U136" s="31"/>
      <c r="V136" s="345">
        <f t="shared" si="14"/>
        <v>0</v>
      </c>
      <c r="W136" s="346" t="str">
        <f t="shared" si="15"/>
        <v>-</v>
      </c>
      <c r="Y136" s="319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612</v>
      </c>
      <c r="H137" s="211" t="s">
        <v>414</v>
      </c>
      <c r="I137" s="232" t="s">
        <v>405</v>
      </c>
      <c r="J137" s="14" t="s">
        <v>635</v>
      </c>
      <c r="K137" s="14"/>
      <c r="L137" s="332"/>
      <c r="M137" s="14"/>
      <c r="N137" s="14"/>
      <c r="O137" s="333"/>
      <c r="P137" s="333"/>
      <c r="Q137" s="333"/>
      <c r="R137" s="333"/>
      <c r="S137" s="333"/>
      <c r="T137" s="347">
        <f>IF($A$1="补货",L137+M137+N137,L137)</f>
        <v>0</v>
      </c>
      <c r="U137" s="33"/>
      <c r="V137" s="348">
        <f t="shared" si="14"/>
        <v>0</v>
      </c>
      <c r="W137" s="349" t="str">
        <f t="shared" si="15"/>
        <v>-</v>
      </c>
      <c r="Y137" s="319"/>
    </row>
    <row r="138" s="5" customFormat="1" ht="50.1" customHeight="1" spans="2:25">
      <c r="B138" s="12"/>
      <c r="C138" s="12"/>
      <c r="D138" s="9" t="s">
        <v>636</v>
      </c>
      <c r="E138" s="212"/>
      <c r="F138" s="35" t="s">
        <v>16</v>
      </c>
      <c r="G138" s="35" t="s">
        <v>608</v>
      </c>
      <c r="H138" s="213" t="s">
        <v>408</v>
      </c>
      <c r="I138" s="233" t="s">
        <v>405</v>
      </c>
      <c r="J138" s="16" t="s">
        <v>637</v>
      </c>
      <c r="K138" s="16"/>
      <c r="L138" s="334"/>
      <c r="M138" s="16"/>
      <c r="N138" s="16"/>
      <c r="O138" s="335"/>
      <c r="P138" s="335"/>
      <c r="Q138" s="335"/>
      <c r="R138" s="335"/>
      <c r="S138" s="335"/>
      <c r="T138" s="350">
        <f>IF($A$1="补货",L138+M138+N138,L138)</f>
        <v>0</v>
      </c>
      <c r="U138" s="17"/>
      <c r="V138" s="351">
        <f t="shared" si="14"/>
        <v>0</v>
      </c>
      <c r="W138" s="352" t="str">
        <f t="shared" si="15"/>
        <v>-</v>
      </c>
      <c r="Y138" s="319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633</v>
      </c>
      <c r="H139" s="209" t="s">
        <v>411</v>
      </c>
      <c r="I139" s="234" t="s">
        <v>405</v>
      </c>
      <c r="J139" s="11" t="s">
        <v>638</v>
      </c>
      <c r="K139" s="11"/>
      <c r="L139" s="330"/>
      <c r="M139" s="11"/>
      <c r="N139" s="11"/>
      <c r="O139" s="331"/>
      <c r="P139" s="331"/>
      <c r="Q139" s="331"/>
      <c r="R139" s="331"/>
      <c r="S139" s="331"/>
      <c r="T139" s="345">
        <f>IF($A$1="补货",L139+M139+N139,L139)</f>
        <v>0</v>
      </c>
      <c r="U139" s="31"/>
      <c r="V139" s="345">
        <f t="shared" si="14"/>
        <v>0</v>
      </c>
      <c r="W139" s="346" t="str">
        <f t="shared" si="15"/>
        <v>-</v>
      </c>
      <c r="Y139" s="319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612</v>
      </c>
      <c r="H140" s="215" t="s">
        <v>414</v>
      </c>
      <c r="I140" s="235" t="s">
        <v>405</v>
      </c>
      <c r="J140" s="14" t="s">
        <v>639</v>
      </c>
      <c r="K140" s="14"/>
      <c r="L140" s="332"/>
      <c r="M140" s="14"/>
      <c r="N140" s="14"/>
      <c r="O140" s="333"/>
      <c r="P140" s="333"/>
      <c r="Q140" s="333"/>
      <c r="R140" s="333"/>
      <c r="S140" s="333"/>
      <c r="T140" s="347">
        <f>IF($A$1="补货",L140+M140+N140,L140)</f>
        <v>0</v>
      </c>
      <c r="U140" s="33"/>
      <c r="V140" s="348">
        <f t="shared" si="14"/>
        <v>0</v>
      </c>
      <c r="W140" s="349" t="str">
        <f t="shared" si="15"/>
        <v>-</v>
      </c>
      <c r="Y140" s="319"/>
    </row>
    <row r="141" s="5" customFormat="1" ht="50.1" customHeight="1" spans="2:25">
      <c r="B141" s="12"/>
      <c r="C141" s="12"/>
      <c r="D141" s="9" t="s">
        <v>640</v>
      </c>
      <c r="E141" s="206"/>
      <c r="F141" s="16" t="s">
        <v>16</v>
      </c>
      <c r="G141" s="16" t="s">
        <v>608</v>
      </c>
      <c r="H141" s="207" t="s">
        <v>408</v>
      </c>
      <c r="I141" s="230" t="s">
        <v>405</v>
      </c>
      <c r="J141" s="16" t="s">
        <v>641</v>
      </c>
      <c r="K141" s="16"/>
      <c r="L141" s="334"/>
      <c r="M141" s="16"/>
      <c r="N141" s="16"/>
      <c r="O141" s="335"/>
      <c r="P141" s="335"/>
      <c r="Q141" s="335"/>
      <c r="R141" s="335"/>
      <c r="S141" s="335"/>
      <c r="T141" s="350">
        <f>IF($A$1="补货",L141+M141+N141,L141)</f>
        <v>0</v>
      </c>
      <c r="U141" s="17"/>
      <c r="V141" s="351">
        <f t="shared" si="14"/>
        <v>0</v>
      </c>
      <c r="W141" s="352" t="str">
        <f t="shared" si="15"/>
        <v>-</v>
      </c>
      <c r="Y141" s="319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633</v>
      </c>
      <c r="H142" s="209" t="s">
        <v>411</v>
      </c>
      <c r="I142" s="231" t="s">
        <v>405</v>
      </c>
      <c r="J142" s="11" t="s">
        <v>642</v>
      </c>
      <c r="K142" s="11"/>
      <c r="L142" s="330"/>
      <c r="M142" s="11"/>
      <c r="N142" s="11"/>
      <c r="O142" s="331"/>
      <c r="P142" s="331"/>
      <c r="Q142" s="331"/>
      <c r="R142" s="331"/>
      <c r="S142" s="331"/>
      <c r="T142" s="345">
        <f>IF($A$1="补货",L142+M142+N142,L142)</f>
        <v>0</v>
      </c>
      <c r="U142" s="31"/>
      <c r="V142" s="345">
        <f t="shared" si="14"/>
        <v>0</v>
      </c>
      <c r="W142" s="346" t="str">
        <f t="shared" si="15"/>
        <v>-</v>
      </c>
      <c r="Y142" s="319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612</v>
      </c>
      <c r="H143" s="211" t="s">
        <v>414</v>
      </c>
      <c r="I143" s="232" t="s">
        <v>405</v>
      </c>
      <c r="J143" s="14" t="s">
        <v>643</v>
      </c>
      <c r="K143" s="14"/>
      <c r="L143" s="332"/>
      <c r="M143" s="14"/>
      <c r="N143" s="14"/>
      <c r="O143" s="333"/>
      <c r="P143" s="333"/>
      <c r="Q143" s="333"/>
      <c r="R143" s="333"/>
      <c r="S143" s="333"/>
      <c r="T143" s="347">
        <f>IF($A$1="补货",L143+M143+N143,L143)</f>
        <v>0</v>
      </c>
      <c r="U143" s="33"/>
      <c r="V143" s="348">
        <f t="shared" si="14"/>
        <v>0</v>
      </c>
      <c r="W143" s="349" t="str">
        <f t="shared" si="15"/>
        <v>-</v>
      </c>
      <c r="Y143" s="319"/>
    </row>
    <row r="144" s="5" customFormat="1" ht="50.1" customHeight="1" spans="2:25">
      <c r="B144" s="12"/>
      <c r="C144" s="12"/>
      <c r="D144" s="9" t="s">
        <v>644</v>
      </c>
      <c r="E144" s="206"/>
      <c r="F144" s="16" t="s">
        <v>16</v>
      </c>
      <c r="G144" s="16" t="s">
        <v>608</v>
      </c>
      <c r="H144" s="207" t="s">
        <v>408</v>
      </c>
      <c r="I144" s="236" t="s">
        <v>405</v>
      </c>
      <c r="J144" s="16" t="s">
        <v>645</v>
      </c>
      <c r="K144" s="16"/>
      <c r="L144" s="334"/>
      <c r="M144" s="16"/>
      <c r="N144" s="16"/>
      <c r="O144" s="335"/>
      <c r="P144" s="335"/>
      <c r="Q144" s="335"/>
      <c r="R144" s="335"/>
      <c r="S144" s="335"/>
      <c r="T144" s="350">
        <f>IF($A$1="补货",L144+M144+N144,L144)</f>
        <v>0</v>
      </c>
      <c r="U144" s="17"/>
      <c r="V144" s="351">
        <f t="shared" si="14"/>
        <v>0</v>
      </c>
      <c r="W144" s="352" t="str">
        <f t="shared" si="15"/>
        <v>-</v>
      </c>
      <c r="Y144" s="319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633</v>
      </c>
      <c r="H145" s="209" t="s">
        <v>411</v>
      </c>
      <c r="I145" s="234" t="s">
        <v>405</v>
      </c>
      <c r="J145" s="11" t="s">
        <v>646</v>
      </c>
      <c r="K145" s="11"/>
      <c r="L145" s="330"/>
      <c r="M145" s="11"/>
      <c r="N145" s="11"/>
      <c r="O145" s="331"/>
      <c r="P145" s="331"/>
      <c r="Q145" s="331"/>
      <c r="R145" s="331"/>
      <c r="S145" s="331"/>
      <c r="T145" s="345">
        <f>IF($A$1="补货",L145+M145+N145,L145)</f>
        <v>0</v>
      </c>
      <c r="U145" s="31"/>
      <c r="V145" s="345">
        <f t="shared" si="14"/>
        <v>0</v>
      </c>
      <c r="W145" s="346" t="str">
        <f t="shared" si="15"/>
        <v>-</v>
      </c>
      <c r="Y145" s="319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612</v>
      </c>
      <c r="H146" s="215" t="s">
        <v>414</v>
      </c>
      <c r="I146" s="235" t="s">
        <v>405</v>
      </c>
      <c r="J146" s="14" t="s">
        <v>647</v>
      </c>
      <c r="K146" s="14"/>
      <c r="L146" s="332"/>
      <c r="M146" s="14"/>
      <c r="N146" s="14"/>
      <c r="O146" s="333"/>
      <c r="P146" s="333"/>
      <c r="Q146" s="333"/>
      <c r="R146" s="333"/>
      <c r="S146" s="333"/>
      <c r="T146" s="347">
        <f>IF($A$1="补货",L146+M146+N146,L146)</f>
        <v>0</v>
      </c>
      <c r="U146" s="33"/>
      <c r="V146" s="348">
        <f t="shared" si="14"/>
        <v>0</v>
      </c>
      <c r="W146" s="349" t="str">
        <f t="shared" si="15"/>
        <v>-</v>
      </c>
      <c r="Y146" s="319"/>
    </row>
    <row r="147" s="5" customFormat="1" ht="50.1" customHeight="1" spans="2:25">
      <c r="B147" s="8" t="s">
        <v>648</v>
      </c>
      <c r="C147" s="8" t="s">
        <v>401</v>
      </c>
      <c r="D147" s="111" t="s">
        <v>649</v>
      </c>
      <c r="E147" s="216"/>
      <c r="F147" s="16" t="s">
        <v>16</v>
      </c>
      <c r="G147" s="16" t="s">
        <v>606</v>
      </c>
      <c r="H147" s="207" t="s">
        <v>404</v>
      </c>
      <c r="I147" s="236" t="s">
        <v>405</v>
      </c>
      <c r="J147" s="16" t="s">
        <v>650</v>
      </c>
      <c r="K147" s="16"/>
      <c r="L147" s="334"/>
      <c r="M147" s="16"/>
      <c r="N147" s="16"/>
      <c r="O147" s="335"/>
      <c r="P147" s="335"/>
      <c r="Q147" s="335"/>
      <c r="R147" s="335"/>
      <c r="S147" s="335"/>
      <c r="T147" s="350">
        <f>IF($A$1="补货",L147+M147+N147,L147)</f>
        <v>0</v>
      </c>
      <c r="U147" s="17"/>
      <c r="V147" s="351">
        <f t="shared" si="14"/>
        <v>0</v>
      </c>
      <c r="W147" s="352" t="str">
        <f t="shared" si="15"/>
        <v>-</v>
      </c>
      <c r="Y147" s="319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608</v>
      </c>
      <c r="H148" s="209" t="s">
        <v>408</v>
      </c>
      <c r="I148" s="234" t="s">
        <v>405</v>
      </c>
      <c r="J148" s="11" t="s">
        <v>651</v>
      </c>
      <c r="K148" s="11"/>
      <c r="L148" s="330"/>
      <c r="M148" s="11"/>
      <c r="N148" s="11"/>
      <c r="O148" s="331"/>
      <c r="P148" s="331"/>
      <c r="Q148" s="331"/>
      <c r="R148" s="331"/>
      <c r="S148" s="331"/>
      <c r="T148" s="345">
        <f>IF($A$1="补货",L148+M148+N148,L148)</f>
        <v>0</v>
      </c>
      <c r="U148" s="31"/>
      <c r="V148" s="345">
        <f t="shared" si="14"/>
        <v>0</v>
      </c>
      <c r="W148" s="346" t="str">
        <f t="shared" si="15"/>
        <v>-</v>
      </c>
      <c r="Y148" s="319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633</v>
      </c>
      <c r="H149" s="209" t="s">
        <v>411</v>
      </c>
      <c r="I149" s="234" t="s">
        <v>405</v>
      </c>
      <c r="J149" s="11" t="s">
        <v>652</v>
      </c>
      <c r="K149" s="11"/>
      <c r="L149" s="330"/>
      <c r="M149" s="11"/>
      <c r="N149" s="11"/>
      <c r="O149" s="331"/>
      <c r="P149" s="331"/>
      <c r="Q149" s="331"/>
      <c r="R149" s="331"/>
      <c r="S149" s="331"/>
      <c r="T149" s="345">
        <f>IF($A$1="补货",L149+M149+N149,L149)</f>
        <v>0</v>
      </c>
      <c r="U149" s="31"/>
      <c r="V149" s="345">
        <f t="shared" si="14"/>
        <v>0</v>
      </c>
      <c r="W149" s="346" t="str">
        <f t="shared" si="15"/>
        <v>-</v>
      </c>
      <c r="Y149" s="319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612</v>
      </c>
      <c r="H150" s="211" t="s">
        <v>414</v>
      </c>
      <c r="I150" s="237" t="s">
        <v>405</v>
      </c>
      <c r="J150" s="14" t="s">
        <v>653</v>
      </c>
      <c r="K150" s="14"/>
      <c r="L150" s="332"/>
      <c r="M150" s="14"/>
      <c r="N150" s="14"/>
      <c r="O150" s="333"/>
      <c r="P150" s="333"/>
      <c r="Q150" s="333"/>
      <c r="R150" s="333"/>
      <c r="S150" s="333"/>
      <c r="T150" s="347">
        <f>IF($A$1="补货",L150+M150+N150,L150)</f>
        <v>0</v>
      </c>
      <c r="U150" s="33"/>
      <c r="V150" s="348">
        <f t="shared" si="14"/>
        <v>0</v>
      </c>
      <c r="W150" s="349" t="str">
        <f t="shared" si="15"/>
        <v>-</v>
      </c>
      <c r="Y150" s="319"/>
    </row>
    <row r="151" s="5" customFormat="1" ht="50.1" customHeight="1" spans="2:25">
      <c r="B151" s="218"/>
      <c r="C151" s="218"/>
      <c r="D151" s="9" t="s">
        <v>654</v>
      </c>
      <c r="E151" s="212"/>
      <c r="F151" s="35" t="s">
        <v>16</v>
      </c>
      <c r="G151" s="35" t="s">
        <v>606</v>
      </c>
      <c r="H151" s="213" t="s">
        <v>404</v>
      </c>
      <c r="I151" s="233" t="s">
        <v>405</v>
      </c>
      <c r="J151" s="16" t="s">
        <v>655</v>
      </c>
      <c r="K151" s="16"/>
      <c r="L151" s="334"/>
      <c r="M151" s="16"/>
      <c r="N151" s="16"/>
      <c r="O151" s="335"/>
      <c r="P151" s="335"/>
      <c r="Q151" s="335"/>
      <c r="R151" s="335"/>
      <c r="S151" s="335"/>
      <c r="T151" s="350">
        <f>IF($A$1="补货",L151+M151+N151,L151)</f>
        <v>0</v>
      </c>
      <c r="U151" s="17"/>
      <c r="V151" s="351">
        <f t="shared" si="14"/>
        <v>0</v>
      </c>
      <c r="W151" s="352" t="str">
        <f t="shared" si="15"/>
        <v>-</v>
      </c>
      <c r="Y151" s="319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608</v>
      </c>
      <c r="H152" s="209" t="s">
        <v>408</v>
      </c>
      <c r="I152" s="234" t="s">
        <v>405</v>
      </c>
      <c r="J152" s="11" t="s">
        <v>656</v>
      </c>
      <c r="K152" s="11"/>
      <c r="L152" s="330"/>
      <c r="M152" s="11"/>
      <c r="N152" s="11"/>
      <c r="O152" s="331"/>
      <c r="P152" s="331"/>
      <c r="Q152" s="331"/>
      <c r="R152" s="331"/>
      <c r="S152" s="331"/>
      <c r="T152" s="345">
        <f>IF($A$1="补货",L152+M152+N152,L152)</f>
        <v>0</v>
      </c>
      <c r="U152" s="31"/>
      <c r="V152" s="345">
        <f t="shared" si="14"/>
        <v>0</v>
      </c>
      <c r="W152" s="346" t="str">
        <f t="shared" si="15"/>
        <v>-</v>
      </c>
      <c r="Y152" s="319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633</v>
      </c>
      <c r="H153" s="209" t="s">
        <v>411</v>
      </c>
      <c r="I153" s="234" t="s">
        <v>405</v>
      </c>
      <c r="J153" s="11" t="s">
        <v>657</v>
      </c>
      <c r="K153" s="11"/>
      <c r="L153" s="330"/>
      <c r="M153" s="11"/>
      <c r="N153" s="11"/>
      <c r="O153" s="331"/>
      <c r="P153" s="331"/>
      <c r="Q153" s="331"/>
      <c r="R153" s="331"/>
      <c r="S153" s="331"/>
      <c r="T153" s="345">
        <f>IF($A$1="补货",L153+M153+N153,L153)</f>
        <v>0</v>
      </c>
      <c r="U153" s="31"/>
      <c r="V153" s="345">
        <f t="shared" si="14"/>
        <v>0</v>
      </c>
      <c r="W153" s="346" t="str">
        <f t="shared" si="15"/>
        <v>-</v>
      </c>
      <c r="Y153" s="319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612</v>
      </c>
      <c r="H154" s="211" t="s">
        <v>414</v>
      </c>
      <c r="I154" s="237" t="s">
        <v>405</v>
      </c>
      <c r="J154" s="14" t="s">
        <v>658</v>
      </c>
      <c r="K154" s="14"/>
      <c r="L154" s="332"/>
      <c r="M154" s="14"/>
      <c r="N154" s="14"/>
      <c r="O154" s="333"/>
      <c r="P154" s="333"/>
      <c r="Q154" s="333"/>
      <c r="R154" s="333"/>
      <c r="S154" s="333"/>
      <c r="T154" s="347">
        <f>IF($A$1="补货",L154+M154+N154,L154)</f>
        <v>0</v>
      </c>
      <c r="U154" s="33"/>
      <c r="V154" s="348">
        <f t="shared" si="14"/>
        <v>0</v>
      </c>
      <c r="W154" s="349" t="str">
        <f t="shared" si="15"/>
        <v>-</v>
      </c>
      <c r="Y154" s="319"/>
    </row>
    <row r="155" s="5" customFormat="1" ht="50.1" customHeight="1" spans="2:25">
      <c r="B155" s="8" t="s">
        <v>659</v>
      </c>
      <c r="C155" s="8" t="s">
        <v>401</v>
      </c>
      <c r="D155" s="9" t="s">
        <v>660</v>
      </c>
      <c r="E155" s="221"/>
      <c r="F155" s="16" t="s">
        <v>16</v>
      </c>
      <c r="G155" s="16" t="s">
        <v>606</v>
      </c>
      <c r="H155" s="207" t="s">
        <v>404</v>
      </c>
      <c r="I155" s="236" t="s">
        <v>405</v>
      </c>
      <c r="J155" s="16" t="s">
        <v>661</v>
      </c>
      <c r="K155" s="16"/>
      <c r="L155" s="334"/>
      <c r="M155" s="16"/>
      <c r="N155" s="16"/>
      <c r="O155" s="335"/>
      <c r="P155" s="335"/>
      <c r="Q155" s="335"/>
      <c r="R155" s="335"/>
      <c r="S155" s="335"/>
      <c r="T155" s="350">
        <f>IF($A$1="补货",L155+M155+N155,L155)</f>
        <v>0</v>
      </c>
      <c r="U155" s="17"/>
      <c r="V155" s="351">
        <f t="shared" ref="V155:V207" si="16">T155+U155</f>
        <v>0</v>
      </c>
      <c r="W155" s="352" t="str">
        <f t="shared" ref="W155:W207" si="17">IF(S155&gt;0,V155/S155*7,"-")</f>
        <v>-</v>
      </c>
      <c r="Y155" s="319"/>
    </row>
    <row r="156" s="5" customFormat="1" ht="50.1" customHeight="1" spans="2:25">
      <c r="B156" s="12"/>
      <c r="C156" s="12"/>
      <c r="D156" s="13" t="s">
        <v>455</v>
      </c>
      <c r="E156" s="222"/>
      <c r="F156" s="11" t="s">
        <v>17</v>
      </c>
      <c r="G156" s="11" t="s">
        <v>608</v>
      </c>
      <c r="H156" s="209" t="s">
        <v>408</v>
      </c>
      <c r="I156" s="234" t="s">
        <v>405</v>
      </c>
      <c r="J156" s="11" t="s">
        <v>662</v>
      </c>
      <c r="K156" s="11"/>
      <c r="L156" s="330"/>
      <c r="M156" s="11"/>
      <c r="N156" s="11"/>
      <c r="O156" s="331"/>
      <c r="P156" s="331"/>
      <c r="Q156" s="331"/>
      <c r="R156" s="331"/>
      <c r="S156" s="331"/>
      <c r="T156" s="345">
        <f>IF($A$1="补货",L156+M156+N156,L156)</f>
        <v>0</v>
      </c>
      <c r="U156" s="31"/>
      <c r="V156" s="345">
        <f t="shared" si="16"/>
        <v>0</v>
      </c>
      <c r="W156" s="346" t="str">
        <f t="shared" si="17"/>
        <v>-</v>
      </c>
      <c r="Y156" s="319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633</v>
      </c>
      <c r="H157" s="209" t="s">
        <v>411</v>
      </c>
      <c r="I157" s="234" t="s">
        <v>405</v>
      </c>
      <c r="J157" s="11" t="s">
        <v>663</v>
      </c>
      <c r="K157" s="11"/>
      <c r="L157" s="330"/>
      <c r="M157" s="11"/>
      <c r="N157" s="11"/>
      <c r="O157" s="331"/>
      <c r="P157" s="331"/>
      <c r="Q157" s="331"/>
      <c r="R157" s="331"/>
      <c r="S157" s="331"/>
      <c r="T157" s="345">
        <f>IF($A$1="补货",L157+M157+N157,L157)</f>
        <v>0</v>
      </c>
      <c r="U157" s="31"/>
      <c r="V157" s="345">
        <f t="shared" si="16"/>
        <v>0</v>
      </c>
      <c r="W157" s="346" t="str">
        <f t="shared" si="17"/>
        <v>-</v>
      </c>
      <c r="Y157" s="319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612</v>
      </c>
      <c r="H158" s="215" t="s">
        <v>414</v>
      </c>
      <c r="I158" s="235" t="s">
        <v>405</v>
      </c>
      <c r="J158" s="14" t="s">
        <v>664</v>
      </c>
      <c r="K158" s="14"/>
      <c r="L158" s="332"/>
      <c r="M158" s="14"/>
      <c r="N158" s="14"/>
      <c r="O158" s="333"/>
      <c r="P158" s="333"/>
      <c r="Q158" s="333"/>
      <c r="R158" s="333"/>
      <c r="S158" s="333"/>
      <c r="T158" s="347">
        <f>IF($A$1="补货",L158+M158+N158,L158)</f>
        <v>0</v>
      </c>
      <c r="U158" s="33"/>
      <c r="V158" s="348">
        <f t="shared" si="16"/>
        <v>0</v>
      </c>
      <c r="W158" s="349" t="str">
        <f t="shared" si="17"/>
        <v>-</v>
      </c>
      <c r="Y158" s="319"/>
    </row>
    <row r="159" s="5" customFormat="1" ht="50.1" customHeight="1" spans="2:25">
      <c r="B159" s="12"/>
      <c r="C159" s="12"/>
      <c r="D159" s="9" t="s">
        <v>665</v>
      </c>
      <c r="E159" s="224"/>
      <c r="F159" s="16" t="s">
        <v>16</v>
      </c>
      <c r="G159" s="16" t="s">
        <v>606</v>
      </c>
      <c r="H159" s="207" t="s">
        <v>404</v>
      </c>
      <c r="I159" s="236" t="s">
        <v>405</v>
      </c>
      <c r="J159" s="16" t="s">
        <v>666</v>
      </c>
      <c r="K159" s="16"/>
      <c r="L159" s="334"/>
      <c r="M159" s="16"/>
      <c r="N159" s="16"/>
      <c r="O159" s="335"/>
      <c r="P159" s="335"/>
      <c r="Q159" s="335"/>
      <c r="R159" s="335"/>
      <c r="S159" s="335"/>
      <c r="T159" s="350">
        <f>IF($A$1="补货",L159+M159+N159,L159)</f>
        <v>0</v>
      </c>
      <c r="U159" s="17"/>
      <c r="V159" s="351">
        <f t="shared" si="16"/>
        <v>0</v>
      </c>
      <c r="W159" s="352" t="str">
        <f t="shared" si="17"/>
        <v>-</v>
      </c>
      <c r="Y159" s="319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608</v>
      </c>
      <c r="H160" s="209" t="s">
        <v>408</v>
      </c>
      <c r="I160" s="234" t="s">
        <v>405</v>
      </c>
      <c r="J160" s="11" t="s">
        <v>667</v>
      </c>
      <c r="K160" s="11"/>
      <c r="L160" s="330"/>
      <c r="M160" s="11"/>
      <c r="N160" s="11"/>
      <c r="O160" s="331"/>
      <c r="P160" s="331"/>
      <c r="Q160" s="331"/>
      <c r="R160" s="331"/>
      <c r="S160" s="331"/>
      <c r="T160" s="345">
        <f>IF($A$1="补货",L160+M160+N160,L160)</f>
        <v>0</v>
      </c>
      <c r="U160" s="31"/>
      <c r="V160" s="345">
        <f t="shared" si="16"/>
        <v>0</v>
      </c>
      <c r="W160" s="346" t="str">
        <f t="shared" si="17"/>
        <v>-</v>
      </c>
      <c r="Y160" s="319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633</v>
      </c>
      <c r="H161" s="209" t="s">
        <v>411</v>
      </c>
      <c r="I161" s="234" t="s">
        <v>405</v>
      </c>
      <c r="J161" s="11" t="s">
        <v>668</v>
      </c>
      <c r="K161" s="11"/>
      <c r="L161" s="330"/>
      <c r="M161" s="11"/>
      <c r="N161" s="11"/>
      <c r="O161" s="331"/>
      <c r="P161" s="331"/>
      <c r="Q161" s="331"/>
      <c r="R161" s="331"/>
      <c r="S161" s="331"/>
      <c r="T161" s="345">
        <f>IF($A$1="补货",L161+M161+N161,L161)</f>
        <v>0</v>
      </c>
      <c r="U161" s="31"/>
      <c r="V161" s="345">
        <f t="shared" si="16"/>
        <v>0</v>
      </c>
      <c r="W161" s="346" t="str">
        <f t="shared" si="17"/>
        <v>-</v>
      </c>
      <c r="Y161" s="319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612</v>
      </c>
      <c r="H162" s="211" t="s">
        <v>414</v>
      </c>
      <c r="I162" s="237" t="s">
        <v>405</v>
      </c>
      <c r="J162" s="14" t="s">
        <v>669</v>
      </c>
      <c r="K162" s="14"/>
      <c r="L162" s="332"/>
      <c r="M162" s="14"/>
      <c r="N162" s="14"/>
      <c r="O162" s="333"/>
      <c r="P162" s="333"/>
      <c r="Q162" s="333"/>
      <c r="R162" s="333"/>
      <c r="S162" s="333"/>
      <c r="T162" s="347">
        <f>IF($A$1="补货",L162+M162+N162,L162)</f>
        <v>0</v>
      </c>
      <c r="U162" s="33"/>
      <c r="V162" s="348">
        <f t="shared" si="16"/>
        <v>0</v>
      </c>
      <c r="W162" s="349" t="str">
        <f t="shared" si="17"/>
        <v>-</v>
      </c>
      <c r="Y162" s="319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606</v>
      </c>
      <c r="H163" s="213" t="s">
        <v>404</v>
      </c>
      <c r="I163" s="233" t="s">
        <v>405</v>
      </c>
      <c r="J163" s="16" t="s">
        <v>670</v>
      </c>
      <c r="K163" s="16"/>
      <c r="L163" s="334"/>
      <c r="M163" s="16"/>
      <c r="N163" s="16"/>
      <c r="O163" s="335"/>
      <c r="P163" s="335"/>
      <c r="Q163" s="335"/>
      <c r="R163" s="335"/>
      <c r="S163" s="335"/>
      <c r="T163" s="350">
        <f>IF($A$1="补货",L163+M163+N163,L163)</f>
        <v>0</v>
      </c>
      <c r="U163" s="17"/>
      <c r="V163" s="351">
        <f t="shared" si="16"/>
        <v>0</v>
      </c>
      <c r="W163" s="352" t="str">
        <f t="shared" si="17"/>
        <v>-</v>
      </c>
      <c r="Y163" s="319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608</v>
      </c>
      <c r="H164" s="209" t="s">
        <v>408</v>
      </c>
      <c r="I164" s="234" t="s">
        <v>405</v>
      </c>
      <c r="J164" s="11" t="s">
        <v>671</v>
      </c>
      <c r="K164" s="11"/>
      <c r="L164" s="330"/>
      <c r="M164" s="11"/>
      <c r="N164" s="11"/>
      <c r="O164" s="331"/>
      <c r="P164" s="331"/>
      <c r="Q164" s="331"/>
      <c r="R164" s="331"/>
      <c r="S164" s="331"/>
      <c r="T164" s="345">
        <f>IF($A$1="补货",L164+M164+N164,L164)</f>
        <v>0</v>
      </c>
      <c r="U164" s="31"/>
      <c r="V164" s="345">
        <f t="shared" si="16"/>
        <v>0</v>
      </c>
      <c r="W164" s="346" t="str">
        <f t="shared" si="17"/>
        <v>-</v>
      </c>
      <c r="Y164" s="319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633</v>
      </c>
      <c r="H165" s="209" t="s">
        <v>411</v>
      </c>
      <c r="I165" s="234" t="s">
        <v>405</v>
      </c>
      <c r="J165" s="11" t="s">
        <v>672</v>
      </c>
      <c r="K165" s="11"/>
      <c r="L165" s="330"/>
      <c r="M165" s="11"/>
      <c r="N165" s="11"/>
      <c r="O165" s="331"/>
      <c r="P165" s="331"/>
      <c r="Q165" s="331"/>
      <c r="R165" s="331"/>
      <c r="S165" s="331"/>
      <c r="T165" s="345">
        <f>IF($A$1="补货",L165+M165+N165,L165)</f>
        <v>0</v>
      </c>
      <c r="U165" s="31"/>
      <c r="V165" s="345">
        <f t="shared" si="16"/>
        <v>0</v>
      </c>
      <c r="W165" s="346" t="str">
        <f t="shared" si="17"/>
        <v>-</v>
      </c>
      <c r="Y165" s="319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612</v>
      </c>
      <c r="H166" s="215" t="s">
        <v>414</v>
      </c>
      <c r="I166" s="235" t="s">
        <v>405</v>
      </c>
      <c r="J166" s="14" t="s">
        <v>673</v>
      </c>
      <c r="K166" s="14"/>
      <c r="L166" s="332"/>
      <c r="M166" s="14"/>
      <c r="N166" s="14"/>
      <c r="O166" s="333"/>
      <c r="P166" s="333"/>
      <c r="Q166" s="333"/>
      <c r="R166" s="333"/>
      <c r="S166" s="333"/>
      <c r="T166" s="347">
        <f>IF($A$1="补货",L166+M166+N166,L166)</f>
        <v>0</v>
      </c>
      <c r="U166" s="33"/>
      <c r="V166" s="348">
        <f t="shared" si="16"/>
        <v>0</v>
      </c>
      <c r="W166" s="349" t="str">
        <f t="shared" si="17"/>
        <v>-</v>
      </c>
      <c r="Y166" s="319"/>
    </row>
    <row r="167" s="5" customFormat="1" ht="50.1" customHeight="1" spans="2:25">
      <c r="B167" s="228"/>
      <c r="C167" s="228"/>
      <c r="D167" s="9" t="s">
        <v>674</v>
      </c>
      <c r="E167" s="221"/>
      <c r="F167" s="16" t="s">
        <v>16</v>
      </c>
      <c r="G167" s="16" t="s">
        <v>606</v>
      </c>
      <c r="H167" s="207" t="s">
        <v>404</v>
      </c>
      <c r="I167" s="230" t="s">
        <v>405</v>
      </c>
      <c r="J167" s="16" t="s">
        <v>675</v>
      </c>
      <c r="K167" s="16"/>
      <c r="L167" s="334"/>
      <c r="M167" s="16"/>
      <c r="N167" s="16"/>
      <c r="O167" s="335"/>
      <c r="P167" s="335"/>
      <c r="Q167" s="335"/>
      <c r="R167" s="335"/>
      <c r="S167" s="335"/>
      <c r="T167" s="350">
        <f>IF($A$1="补货",L167+M167+N167,L167)</f>
        <v>0</v>
      </c>
      <c r="U167" s="17"/>
      <c r="V167" s="351">
        <f t="shared" si="16"/>
        <v>0</v>
      </c>
      <c r="W167" s="352" t="str">
        <f t="shared" si="17"/>
        <v>-</v>
      </c>
      <c r="Y167" s="319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608</v>
      </c>
      <c r="H168" s="209" t="s">
        <v>408</v>
      </c>
      <c r="I168" s="231" t="s">
        <v>405</v>
      </c>
      <c r="J168" s="11" t="s">
        <v>676</v>
      </c>
      <c r="K168" s="11"/>
      <c r="L168" s="330"/>
      <c r="M168" s="11"/>
      <c r="N168" s="11"/>
      <c r="O168" s="331"/>
      <c r="P168" s="331"/>
      <c r="Q168" s="331"/>
      <c r="R168" s="331"/>
      <c r="S168" s="331"/>
      <c r="T168" s="345">
        <f>IF($A$1="补货",L168+M168+N168,L168)</f>
        <v>0</v>
      </c>
      <c r="U168" s="31"/>
      <c r="V168" s="345">
        <f t="shared" si="16"/>
        <v>0</v>
      </c>
      <c r="W168" s="346" t="str">
        <f t="shared" si="17"/>
        <v>-</v>
      </c>
      <c r="Y168" s="319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633</v>
      </c>
      <c r="H169" s="209" t="s">
        <v>411</v>
      </c>
      <c r="I169" s="231" t="s">
        <v>405</v>
      </c>
      <c r="J169" s="11" t="s">
        <v>677</v>
      </c>
      <c r="K169" s="11"/>
      <c r="L169" s="330"/>
      <c r="M169" s="11"/>
      <c r="N169" s="11"/>
      <c r="O169" s="331"/>
      <c r="P169" s="331"/>
      <c r="Q169" s="331"/>
      <c r="R169" s="331"/>
      <c r="S169" s="331"/>
      <c r="T169" s="345">
        <f>IF($A$1="补货",L169+M169+N169,L169)</f>
        <v>0</v>
      </c>
      <c r="U169" s="31"/>
      <c r="V169" s="345">
        <f t="shared" si="16"/>
        <v>0</v>
      </c>
      <c r="W169" s="346" t="str">
        <f t="shared" si="17"/>
        <v>-</v>
      </c>
      <c r="Y169" s="319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612</v>
      </c>
      <c r="H170" s="211" t="s">
        <v>414</v>
      </c>
      <c r="I170" s="232" t="s">
        <v>405</v>
      </c>
      <c r="J170" s="14" t="s">
        <v>678</v>
      </c>
      <c r="K170" s="14"/>
      <c r="L170" s="332"/>
      <c r="M170" s="14"/>
      <c r="N170" s="14"/>
      <c r="O170" s="333"/>
      <c r="P170" s="333"/>
      <c r="Q170" s="333"/>
      <c r="R170" s="333"/>
      <c r="S170" s="333"/>
      <c r="T170" s="347">
        <f>IF($A$1="补货",L170+M170+N170,L170)</f>
        <v>0</v>
      </c>
      <c r="U170" s="33"/>
      <c r="V170" s="348">
        <f t="shared" si="16"/>
        <v>0</v>
      </c>
      <c r="W170" s="349" t="str">
        <f t="shared" si="17"/>
        <v>-</v>
      </c>
      <c r="Y170" s="319"/>
    </row>
    <row r="171" s="5" customFormat="1" ht="50.1" customHeight="1" spans="2:25">
      <c r="B171" s="228"/>
      <c r="C171" s="228"/>
      <c r="D171" s="13" t="s">
        <v>679</v>
      </c>
      <c r="E171" s="222"/>
      <c r="F171" s="16" t="s">
        <v>16</v>
      </c>
      <c r="G171" s="16" t="s">
        <v>606</v>
      </c>
      <c r="H171" s="207" t="s">
        <v>404</v>
      </c>
      <c r="I171" s="233" t="s">
        <v>405</v>
      </c>
      <c r="J171" s="16" t="s">
        <v>680</v>
      </c>
      <c r="K171" s="16"/>
      <c r="L171" s="334"/>
      <c r="M171" s="16"/>
      <c r="N171" s="16"/>
      <c r="O171" s="335"/>
      <c r="P171" s="335"/>
      <c r="Q171" s="335"/>
      <c r="R171" s="335"/>
      <c r="S171" s="335"/>
      <c r="T171" s="350">
        <f>IF($A$1="补货",L171+M171+N171,L171)</f>
        <v>0</v>
      </c>
      <c r="U171" s="17"/>
      <c r="V171" s="351">
        <f t="shared" si="16"/>
        <v>0</v>
      </c>
      <c r="W171" s="352" t="str">
        <f t="shared" si="17"/>
        <v>-</v>
      </c>
      <c r="Y171" s="319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608</v>
      </c>
      <c r="H172" s="209" t="s">
        <v>408</v>
      </c>
      <c r="I172" s="234" t="s">
        <v>405</v>
      </c>
      <c r="J172" s="11" t="s">
        <v>681</v>
      </c>
      <c r="K172" s="11"/>
      <c r="L172" s="330"/>
      <c r="M172" s="11"/>
      <c r="N172" s="11"/>
      <c r="O172" s="331"/>
      <c r="P172" s="331"/>
      <c r="Q172" s="331"/>
      <c r="R172" s="331"/>
      <c r="S172" s="331"/>
      <c r="T172" s="345">
        <f>IF($A$1="补货",L172+M172+N172,L172)</f>
        <v>0</v>
      </c>
      <c r="U172" s="31"/>
      <c r="V172" s="345">
        <f t="shared" si="16"/>
        <v>0</v>
      </c>
      <c r="W172" s="346" t="str">
        <f t="shared" si="17"/>
        <v>-</v>
      </c>
      <c r="Y172" s="319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633</v>
      </c>
      <c r="H173" s="209" t="s">
        <v>411</v>
      </c>
      <c r="I173" s="234" t="s">
        <v>405</v>
      </c>
      <c r="J173" s="11" t="s">
        <v>682</v>
      </c>
      <c r="K173" s="11"/>
      <c r="L173" s="330"/>
      <c r="M173" s="11"/>
      <c r="N173" s="11"/>
      <c r="O173" s="331"/>
      <c r="P173" s="331"/>
      <c r="Q173" s="331"/>
      <c r="R173" s="331"/>
      <c r="S173" s="331"/>
      <c r="T173" s="345">
        <f>IF($A$1="补货",L173+M173+N173,L173)</f>
        <v>0</v>
      </c>
      <c r="U173" s="31"/>
      <c r="V173" s="345">
        <f t="shared" si="16"/>
        <v>0</v>
      </c>
      <c r="W173" s="346" t="str">
        <f t="shared" si="17"/>
        <v>-</v>
      </c>
      <c r="Y173" s="319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612</v>
      </c>
      <c r="H174" s="215" t="s">
        <v>414</v>
      </c>
      <c r="I174" s="235" t="s">
        <v>405</v>
      </c>
      <c r="J174" s="14" t="s">
        <v>683</v>
      </c>
      <c r="K174" s="14"/>
      <c r="L174" s="332"/>
      <c r="M174" s="14"/>
      <c r="N174" s="14"/>
      <c r="O174" s="333"/>
      <c r="P174" s="333"/>
      <c r="Q174" s="333"/>
      <c r="R174" s="333"/>
      <c r="S174" s="333"/>
      <c r="T174" s="347">
        <f>IF($A$1="补货",L174+M174+N174,L174)</f>
        <v>0</v>
      </c>
      <c r="U174" s="33"/>
      <c r="V174" s="348">
        <f t="shared" si="16"/>
        <v>0</v>
      </c>
      <c r="W174" s="349" t="str">
        <f t="shared" si="17"/>
        <v>-</v>
      </c>
      <c r="Y174" s="319"/>
    </row>
    <row r="175" s="5" customFormat="1" ht="50.1" customHeight="1" spans="2:25">
      <c r="B175" s="228"/>
      <c r="C175" s="228"/>
      <c r="D175" s="9" t="s">
        <v>684</v>
      </c>
      <c r="E175" s="221"/>
      <c r="F175" s="16" t="s">
        <v>16</v>
      </c>
      <c r="G175" s="16" t="s">
        <v>606</v>
      </c>
      <c r="H175" s="207" t="s">
        <v>404</v>
      </c>
      <c r="I175" s="230" t="s">
        <v>405</v>
      </c>
      <c r="J175" s="16" t="s">
        <v>685</v>
      </c>
      <c r="K175" s="16"/>
      <c r="L175" s="334"/>
      <c r="M175" s="16"/>
      <c r="N175" s="16"/>
      <c r="O175" s="335"/>
      <c r="P175" s="335"/>
      <c r="Q175" s="335"/>
      <c r="R175" s="335"/>
      <c r="S175" s="335"/>
      <c r="T175" s="350">
        <f>IF($A$1="补货",L175+M175+N175,L175)</f>
        <v>0</v>
      </c>
      <c r="U175" s="17"/>
      <c r="V175" s="351">
        <f t="shared" si="16"/>
        <v>0</v>
      </c>
      <c r="W175" s="352" t="str">
        <f t="shared" si="17"/>
        <v>-</v>
      </c>
      <c r="Y175" s="319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608</v>
      </c>
      <c r="H176" s="209" t="s">
        <v>408</v>
      </c>
      <c r="I176" s="231" t="s">
        <v>405</v>
      </c>
      <c r="J176" s="11" t="s">
        <v>686</v>
      </c>
      <c r="K176" s="11"/>
      <c r="L176" s="330"/>
      <c r="M176" s="11"/>
      <c r="N176" s="11"/>
      <c r="O176" s="331"/>
      <c r="P176" s="331"/>
      <c r="Q176" s="331"/>
      <c r="R176" s="331"/>
      <c r="S176" s="331"/>
      <c r="T176" s="345">
        <f>IF($A$1="补货",L176+M176+N176,L176)</f>
        <v>0</v>
      </c>
      <c r="U176" s="31"/>
      <c r="V176" s="345">
        <f t="shared" si="16"/>
        <v>0</v>
      </c>
      <c r="W176" s="346" t="str">
        <f t="shared" si="17"/>
        <v>-</v>
      </c>
      <c r="Y176" s="319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633</v>
      </c>
      <c r="H177" s="209" t="s">
        <v>411</v>
      </c>
      <c r="I177" s="231" t="s">
        <v>405</v>
      </c>
      <c r="J177" s="11" t="s">
        <v>687</v>
      </c>
      <c r="K177" s="11"/>
      <c r="L177" s="330"/>
      <c r="M177" s="11"/>
      <c r="N177" s="11"/>
      <c r="O177" s="331"/>
      <c r="P177" s="331"/>
      <c r="Q177" s="331"/>
      <c r="R177" s="331"/>
      <c r="S177" s="331"/>
      <c r="T177" s="345">
        <f>IF($A$1="补货",L177+M177+N177,L177)</f>
        <v>0</v>
      </c>
      <c r="U177" s="31"/>
      <c r="V177" s="345">
        <f t="shared" si="16"/>
        <v>0</v>
      </c>
      <c r="W177" s="346" t="str">
        <f t="shared" si="17"/>
        <v>-</v>
      </c>
      <c r="Y177" s="319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612</v>
      </c>
      <c r="H178" s="211" t="s">
        <v>414</v>
      </c>
      <c r="I178" s="232" t="s">
        <v>405</v>
      </c>
      <c r="J178" s="14" t="s">
        <v>688</v>
      </c>
      <c r="K178" s="14"/>
      <c r="L178" s="332"/>
      <c r="M178" s="14"/>
      <c r="N178" s="14"/>
      <c r="O178" s="333"/>
      <c r="P178" s="333"/>
      <c r="Q178" s="333"/>
      <c r="R178" s="333"/>
      <c r="S178" s="333"/>
      <c r="T178" s="347">
        <f>IF($A$1="补货",L178+M178+N178,L178)</f>
        <v>0</v>
      </c>
      <c r="U178" s="33"/>
      <c r="V178" s="348">
        <f t="shared" si="16"/>
        <v>0</v>
      </c>
      <c r="W178" s="349" t="str">
        <f t="shared" si="17"/>
        <v>-</v>
      </c>
      <c r="Y178" s="319"/>
    </row>
    <row r="179" s="5" customFormat="1" ht="50.1" customHeight="1" spans="2:25">
      <c r="B179" s="228"/>
      <c r="C179" s="228"/>
      <c r="D179" s="13" t="s">
        <v>689</v>
      </c>
      <c r="E179" s="222"/>
      <c r="F179" s="35" t="s">
        <v>16</v>
      </c>
      <c r="G179" s="35" t="s">
        <v>606</v>
      </c>
      <c r="H179" s="213" t="s">
        <v>404</v>
      </c>
      <c r="I179" s="233" t="s">
        <v>405</v>
      </c>
      <c r="J179" s="16" t="s">
        <v>690</v>
      </c>
      <c r="K179" s="16"/>
      <c r="L179" s="334"/>
      <c r="M179" s="16"/>
      <c r="N179" s="16"/>
      <c r="O179" s="335"/>
      <c r="P179" s="335"/>
      <c r="Q179" s="335"/>
      <c r="R179" s="335"/>
      <c r="S179" s="335"/>
      <c r="T179" s="350">
        <f>IF($A$1="补货",L179+M179+N179,L179)</f>
        <v>0</v>
      </c>
      <c r="U179" s="17"/>
      <c r="V179" s="351">
        <f t="shared" si="16"/>
        <v>0</v>
      </c>
      <c r="W179" s="352" t="str">
        <f t="shared" si="17"/>
        <v>-</v>
      </c>
      <c r="Y179" s="319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608</v>
      </c>
      <c r="H180" s="209" t="s">
        <v>408</v>
      </c>
      <c r="I180" s="234" t="s">
        <v>405</v>
      </c>
      <c r="J180" s="11" t="s">
        <v>691</v>
      </c>
      <c r="K180" s="11"/>
      <c r="L180" s="330"/>
      <c r="M180" s="11"/>
      <c r="N180" s="11"/>
      <c r="O180" s="331"/>
      <c r="P180" s="331"/>
      <c r="Q180" s="331"/>
      <c r="R180" s="331"/>
      <c r="S180" s="331"/>
      <c r="T180" s="345">
        <f>IF($A$1="补货",L180+M180+N180,L180)</f>
        <v>0</v>
      </c>
      <c r="U180" s="31"/>
      <c r="V180" s="345">
        <f t="shared" si="16"/>
        <v>0</v>
      </c>
      <c r="W180" s="346" t="str">
        <f t="shared" si="17"/>
        <v>-</v>
      </c>
      <c r="Y180" s="319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633</v>
      </c>
      <c r="H181" s="209" t="s">
        <v>411</v>
      </c>
      <c r="I181" s="234" t="s">
        <v>405</v>
      </c>
      <c r="J181" s="11" t="s">
        <v>692</v>
      </c>
      <c r="K181" s="11"/>
      <c r="L181" s="330"/>
      <c r="M181" s="11"/>
      <c r="N181" s="11"/>
      <c r="O181" s="331"/>
      <c r="P181" s="331"/>
      <c r="Q181" s="331"/>
      <c r="R181" s="331"/>
      <c r="S181" s="331"/>
      <c r="T181" s="345">
        <f>IF($A$1="补货",L181+M181+N181,L181)</f>
        <v>0</v>
      </c>
      <c r="U181" s="31"/>
      <c r="V181" s="345">
        <f t="shared" si="16"/>
        <v>0</v>
      </c>
      <c r="W181" s="346" t="str">
        <f t="shared" si="17"/>
        <v>-</v>
      </c>
      <c r="Y181" s="319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612</v>
      </c>
      <c r="H182" s="211" t="s">
        <v>414</v>
      </c>
      <c r="I182" s="235" t="s">
        <v>405</v>
      </c>
      <c r="J182" s="14" t="s">
        <v>693</v>
      </c>
      <c r="K182" s="14"/>
      <c r="L182" s="332"/>
      <c r="M182" s="14"/>
      <c r="N182" s="14"/>
      <c r="O182" s="333"/>
      <c r="P182" s="333"/>
      <c r="Q182" s="333"/>
      <c r="R182" s="333"/>
      <c r="S182" s="333"/>
      <c r="T182" s="347">
        <f>IF($A$1="补货",L182+M182+N182,L182)</f>
        <v>0</v>
      </c>
      <c r="U182" s="33"/>
      <c r="V182" s="348">
        <f t="shared" si="16"/>
        <v>0</v>
      </c>
      <c r="W182" s="349" t="str">
        <f t="shared" si="17"/>
        <v>-</v>
      </c>
      <c r="Y182" s="319"/>
    </row>
    <row r="183" s="5" customFormat="1" ht="50.1" customHeight="1" spans="2:25">
      <c r="B183" s="8" t="s">
        <v>694</v>
      </c>
      <c r="C183" s="229" t="s">
        <v>401</v>
      </c>
      <c r="D183" s="9" t="s">
        <v>695</v>
      </c>
      <c r="E183" s="221"/>
      <c r="F183" s="16" t="s">
        <v>16</v>
      </c>
      <c r="G183" s="16" t="s">
        <v>606</v>
      </c>
      <c r="H183" s="207" t="s">
        <v>404</v>
      </c>
      <c r="I183" s="236" t="s">
        <v>405</v>
      </c>
      <c r="J183" s="16" t="s">
        <v>696</v>
      </c>
      <c r="K183" s="16"/>
      <c r="L183" s="334"/>
      <c r="M183" s="16"/>
      <c r="N183" s="16"/>
      <c r="O183" s="335"/>
      <c r="P183" s="335"/>
      <c r="Q183" s="335"/>
      <c r="R183" s="335"/>
      <c r="S183" s="335"/>
      <c r="T183" s="350">
        <f>IF($A$1="补货",L183+M183+N183,L183)</f>
        <v>0</v>
      </c>
      <c r="U183" s="17"/>
      <c r="V183" s="351">
        <f t="shared" si="16"/>
        <v>0</v>
      </c>
      <c r="W183" s="352" t="str">
        <f t="shared" si="17"/>
        <v>-</v>
      </c>
      <c r="Y183" s="319"/>
    </row>
    <row r="184" s="5" customFormat="1" ht="50.1" customHeight="1" spans="2:25">
      <c r="B184" s="218"/>
      <c r="C184" s="218"/>
      <c r="D184" s="13" t="s">
        <v>417</v>
      </c>
      <c r="E184" s="222"/>
      <c r="F184" s="11" t="s">
        <v>17</v>
      </c>
      <c r="G184" s="11" t="s">
        <v>697</v>
      </c>
      <c r="H184" s="209" t="s">
        <v>408</v>
      </c>
      <c r="I184" s="234" t="s">
        <v>405</v>
      </c>
      <c r="J184" s="11" t="s">
        <v>698</v>
      </c>
      <c r="K184" s="11"/>
      <c r="L184" s="330"/>
      <c r="M184" s="11"/>
      <c r="N184" s="11"/>
      <c r="O184" s="331"/>
      <c r="P184" s="331"/>
      <c r="Q184" s="331"/>
      <c r="R184" s="331"/>
      <c r="S184" s="331"/>
      <c r="T184" s="345">
        <f>IF($A$1="补货",L184+M184+N184,L184)</f>
        <v>0</v>
      </c>
      <c r="U184" s="31"/>
      <c r="V184" s="345">
        <f t="shared" si="16"/>
        <v>0</v>
      </c>
      <c r="W184" s="346" t="str">
        <f t="shared" si="17"/>
        <v>-</v>
      </c>
      <c r="Y184" s="319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624</v>
      </c>
      <c r="H185" s="28" t="s">
        <v>699</v>
      </c>
      <c r="I185" s="235" t="s">
        <v>405</v>
      </c>
      <c r="J185" s="14" t="s">
        <v>700</v>
      </c>
      <c r="K185" s="14"/>
      <c r="L185" s="332"/>
      <c r="M185" s="14"/>
      <c r="N185" s="14"/>
      <c r="O185" s="333"/>
      <c r="P185" s="333"/>
      <c r="Q185" s="333"/>
      <c r="R185" s="333"/>
      <c r="S185" s="333"/>
      <c r="T185" s="347">
        <f>IF($A$1="补货",L185+M185+N185,L185)</f>
        <v>0</v>
      </c>
      <c r="U185" s="33"/>
      <c r="V185" s="348">
        <f t="shared" si="16"/>
        <v>0</v>
      </c>
      <c r="W185" s="349" t="str">
        <f t="shared" si="17"/>
        <v>-</v>
      </c>
      <c r="Y185" s="319"/>
    </row>
    <row r="186" s="5" customFormat="1" ht="50.1" customHeight="1" spans="2:25">
      <c r="B186" s="218"/>
      <c r="C186" s="218"/>
      <c r="D186" s="9" t="s">
        <v>695</v>
      </c>
      <c r="E186" s="221"/>
      <c r="F186" s="16" t="s">
        <v>16</v>
      </c>
      <c r="G186" s="16" t="s">
        <v>606</v>
      </c>
      <c r="H186" s="207" t="s">
        <v>404</v>
      </c>
      <c r="I186" s="236" t="s">
        <v>405</v>
      </c>
      <c r="J186" s="16" t="s">
        <v>701</v>
      </c>
      <c r="K186" s="16"/>
      <c r="L186" s="334"/>
      <c r="M186" s="16"/>
      <c r="N186" s="16"/>
      <c r="O186" s="335"/>
      <c r="P186" s="335"/>
      <c r="Q186" s="335"/>
      <c r="R186" s="335"/>
      <c r="S186" s="335"/>
      <c r="T186" s="350">
        <f>IF($A$1="补货",L186+M186+N186,L186)</f>
        <v>0</v>
      </c>
      <c r="U186" s="17"/>
      <c r="V186" s="351">
        <f t="shared" si="16"/>
        <v>0</v>
      </c>
      <c r="W186" s="352" t="str">
        <f t="shared" si="17"/>
        <v>-</v>
      </c>
      <c r="Y186" s="319"/>
    </row>
    <row r="187" s="5" customFormat="1" ht="50.1" customHeight="1" spans="2:25">
      <c r="B187" s="218"/>
      <c r="C187" s="218"/>
      <c r="D187" s="13" t="s">
        <v>423</v>
      </c>
      <c r="E187" s="222"/>
      <c r="F187" s="11" t="s">
        <v>17</v>
      </c>
      <c r="G187" s="11" t="s">
        <v>697</v>
      </c>
      <c r="H187" s="209" t="s">
        <v>408</v>
      </c>
      <c r="I187" s="234" t="s">
        <v>405</v>
      </c>
      <c r="J187" s="11" t="s">
        <v>702</v>
      </c>
      <c r="K187" s="11"/>
      <c r="L187" s="330"/>
      <c r="M187" s="11"/>
      <c r="N187" s="11"/>
      <c r="O187" s="331"/>
      <c r="P187" s="331"/>
      <c r="Q187" s="331"/>
      <c r="R187" s="331"/>
      <c r="S187" s="331"/>
      <c r="T187" s="345">
        <f>IF($A$1="补货",L187+M187+N187,L187)</f>
        <v>0</v>
      </c>
      <c r="U187" s="31"/>
      <c r="V187" s="345">
        <f t="shared" si="16"/>
        <v>0</v>
      </c>
      <c r="W187" s="346" t="str">
        <f t="shared" si="17"/>
        <v>-</v>
      </c>
      <c r="Y187" s="319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624</v>
      </c>
      <c r="H188" s="14" t="s">
        <v>699</v>
      </c>
      <c r="I188" s="237" t="s">
        <v>405</v>
      </c>
      <c r="J188" s="14" t="s">
        <v>703</v>
      </c>
      <c r="K188" s="14"/>
      <c r="L188" s="332"/>
      <c r="M188" s="14"/>
      <c r="N188" s="14"/>
      <c r="O188" s="333"/>
      <c r="P188" s="333"/>
      <c r="Q188" s="333"/>
      <c r="R188" s="333"/>
      <c r="S188" s="333"/>
      <c r="T188" s="347">
        <f>IF($A$1="补货",L188+M188+N188,L188)</f>
        <v>0</v>
      </c>
      <c r="U188" s="33"/>
      <c r="V188" s="348">
        <f t="shared" si="16"/>
        <v>0</v>
      </c>
      <c r="W188" s="349" t="str">
        <f t="shared" si="17"/>
        <v>-</v>
      </c>
      <c r="Y188" s="319"/>
    </row>
    <row r="189" s="5" customFormat="1" ht="50.1" customHeight="1" spans="2:25">
      <c r="B189" s="218"/>
      <c r="C189" s="218"/>
      <c r="D189" s="9" t="s">
        <v>695</v>
      </c>
      <c r="E189" s="221"/>
      <c r="F189" s="35" t="s">
        <v>16</v>
      </c>
      <c r="G189" s="35" t="s">
        <v>606</v>
      </c>
      <c r="H189" s="213" t="s">
        <v>404</v>
      </c>
      <c r="I189" s="233" t="s">
        <v>405</v>
      </c>
      <c r="J189" s="16" t="s">
        <v>704</v>
      </c>
      <c r="K189" s="16"/>
      <c r="L189" s="334"/>
      <c r="M189" s="16"/>
      <c r="N189" s="16"/>
      <c r="O189" s="335"/>
      <c r="P189" s="335"/>
      <c r="Q189" s="335"/>
      <c r="R189" s="335"/>
      <c r="S189" s="335"/>
      <c r="T189" s="350">
        <f>IF($A$1="补货",L189+M189+N189,L189)</f>
        <v>0</v>
      </c>
      <c r="U189" s="17"/>
      <c r="V189" s="351">
        <f t="shared" si="16"/>
        <v>0</v>
      </c>
      <c r="W189" s="352" t="str">
        <f t="shared" si="17"/>
        <v>-</v>
      </c>
      <c r="Y189" s="319"/>
    </row>
    <row r="190" s="5" customFormat="1" ht="50.1" customHeight="1" spans="2:25">
      <c r="B190" s="218"/>
      <c r="C190" s="218"/>
      <c r="D190" s="13" t="s">
        <v>705</v>
      </c>
      <c r="E190" s="222"/>
      <c r="F190" s="11" t="s">
        <v>17</v>
      </c>
      <c r="G190" s="11" t="s">
        <v>697</v>
      </c>
      <c r="H190" s="209" t="s">
        <v>408</v>
      </c>
      <c r="I190" s="234" t="s">
        <v>405</v>
      </c>
      <c r="J190" s="11" t="s">
        <v>706</v>
      </c>
      <c r="K190" s="11"/>
      <c r="L190" s="330"/>
      <c r="M190" s="11"/>
      <c r="N190" s="11"/>
      <c r="O190" s="331"/>
      <c r="P190" s="331"/>
      <c r="Q190" s="331"/>
      <c r="R190" s="331"/>
      <c r="S190" s="331"/>
      <c r="T190" s="345">
        <f>IF($A$1="补货",L190+M190+N190,L190)</f>
        <v>0</v>
      </c>
      <c r="U190" s="31"/>
      <c r="V190" s="345">
        <f t="shared" si="16"/>
        <v>0</v>
      </c>
      <c r="W190" s="346" t="str">
        <f t="shared" si="17"/>
        <v>-</v>
      </c>
      <c r="Y190" s="319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624</v>
      </c>
      <c r="H191" s="28" t="s">
        <v>699</v>
      </c>
      <c r="I191" s="235" t="s">
        <v>405</v>
      </c>
      <c r="J191" s="14" t="s">
        <v>707</v>
      </c>
      <c r="K191" s="14"/>
      <c r="L191" s="332"/>
      <c r="M191" s="14"/>
      <c r="N191" s="14"/>
      <c r="O191" s="333"/>
      <c r="P191" s="333"/>
      <c r="Q191" s="333"/>
      <c r="R191" s="333"/>
      <c r="S191" s="333"/>
      <c r="T191" s="347">
        <f>IF($A$1="补货",L191+M191+N191,L191)</f>
        <v>0</v>
      </c>
      <c r="U191" s="33"/>
      <c r="V191" s="348">
        <f t="shared" si="16"/>
        <v>0</v>
      </c>
      <c r="W191" s="349" t="str">
        <f t="shared" si="17"/>
        <v>-</v>
      </c>
      <c r="Y191" s="319"/>
    </row>
    <row r="192" s="5" customFormat="1" ht="50.1" customHeight="1" spans="2:25">
      <c r="B192" s="218"/>
      <c r="C192" s="218"/>
      <c r="D192" s="9" t="s">
        <v>695</v>
      </c>
      <c r="E192" s="221"/>
      <c r="F192" s="16" t="s">
        <v>16</v>
      </c>
      <c r="G192" s="16" t="s">
        <v>606</v>
      </c>
      <c r="H192" s="207" t="s">
        <v>404</v>
      </c>
      <c r="I192" s="236" t="s">
        <v>405</v>
      </c>
      <c r="J192" s="16" t="s">
        <v>708</v>
      </c>
      <c r="K192" s="16"/>
      <c r="L192" s="334"/>
      <c r="M192" s="16"/>
      <c r="N192" s="16"/>
      <c r="O192" s="335"/>
      <c r="P192" s="335"/>
      <c r="Q192" s="335"/>
      <c r="R192" s="335"/>
      <c r="S192" s="335"/>
      <c r="T192" s="350">
        <f>IF($A$1="补货",L192+M192+N192,L192)</f>
        <v>0</v>
      </c>
      <c r="U192" s="17"/>
      <c r="V192" s="351">
        <f t="shared" si="16"/>
        <v>0</v>
      </c>
      <c r="W192" s="352" t="str">
        <f t="shared" si="17"/>
        <v>-</v>
      </c>
      <c r="Y192" s="319"/>
    </row>
    <row r="193" s="5" customFormat="1" ht="50.1" customHeight="1" spans="2:25">
      <c r="B193" s="218"/>
      <c r="C193" s="218"/>
      <c r="D193" s="13" t="s">
        <v>709</v>
      </c>
      <c r="E193" s="222"/>
      <c r="F193" s="11" t="s">
        <v>17</v>
      </c>
      <c r="G193" s="11" t="s">
        <v>697</v>
      </c>
      <c r="H193" s="209" t="s">
        <v>408</v>
      </c>
      <c r="I193" s="234" t="s">
        <v>405</v>
      </c>
      <c r="J193" s="11" t="s">
        <v>710</v>
      </c>
      <c r="K193" s="11"/>
      <c r="L193" s="330"/>
      <c r="M193" s="11"/>
      <c r="N193" s="11"/>
      <c r="O193" s="331"/>
      <c r="P193" s="331"/>
      <c r="Q193" s="331"/>
      <c r="R193" s="331"/>
      <c r="S193" s="331"/>
      <c r="T193" s="345">
        <f>IF($A$1="补货",L193+M193+N193,L193)</f>
        <v>0</v>
      </c>
      <c r="U193" s="31"/>
      <c r="V193" s="345">
        <f t="shared" si="16"/>
        <v>0</v>
      </c>
      <c r="W193" s="346" t="str">
        <f t="shared" si="17"/>
        <v>-</v>
      </c>
      <c r="Y193" s="319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624</v>
      </c>
      <c r="H194" s="28" t="s">
        <v>699</v>
      </c>
      <c r="I194" s="235" t="s">
        <v>405</v>
      </c>
      <c r="J194" s="14" t="s">
        <v>711</v>
      </c>
      <c r="K194" s="14"/>
      <c r="L194" s="332"/>
      <c r="M194" s="14"/>
      <c r="N194" s="14"/>
      <c r="O194" s="333"/>
      <c r="P194" s="333"/>
      <c r="Q194" s="333"/>
      <c r="R194" s="333"/>
      <c r="S194" s="333"/>
      <c r="T194" s="347">
        <f>IF($A$1="补货",L194+M194+N194,L194)</f>
        <v>0</v>
      </c>
      <c r="U194" s="33"/>
      <c r="V194" s="348">
        <f t="shared" si="16"/>
        <v>0</v>
      </c>
      <c r="W194" s="349" t="str">
        <f t="shared" si="17"/>
        <v>-</v>
      </c>
      <c r="Y194" s="319"/>
    </row>
    <row r="195" s="5" customFormat="1" ht="50.1" customHeight="1" spans="2:25">
      <c r="B195" s="218"/>
      <c r="C195" s="218"/>
      <c r="D195" s="9" t="s">
        <v>695</v>
      </c>
      <c r="E195" s="221"/>
      <c r="F195" s="16" t="s">
        <v>16</v>
      </c>
      <c r="G195" s="16" t="s">
        <v>606</v>
      </c>
      <c r="H195" s="207" t="s">
        <v>404</v>
      </c>
      <c r="I195" s="236" t="s">
        <v>405</v>
      </c>
      <c r="J195" s="16" t="s">
        <v>712</v>
      </c>
      <c r="K195" s="16"/>
      <c r="L195" s="334"/>
      <c r="M195" s="16"/>
      <c r="N195" s="16"/>
      <c r="O195" s="335"/>
      <c r="P195" s="335"/>
      <c r="Q195" s="335"/>
      <c r="R195" s="335"/>
      <c r="S195" s="335"/>
      <c r="T195" s="350">
        <f>IF($A$1="补货",L195+M195+N195,L195)</f>
        <v>0</v>
      </c>
      <c r="U195" s="17"/>
      <c r="V195" s="351">
        <f t="shared" si="16"/>
        <v>0</v>
      </c>
      <c r="W195" s="352" t="str">
        <f t="shared" si="17"/>
        <v>-</v>
      </c>
      <c r="Y195" s="319"/>
    </row>
    <row r="196" s="5" customFormat="1" ht="50.1" customHeight="1" spans="2:25">
      <c r="B196" s="218"/>
      <c r="C196" s="218"/>
      <c r="D196" s="13" t="s">
        <v>713</v>
      </c>
      <c r="E196" s="222"/>
      <c r="F196" s="11" t="s">
        <v>17</v>
      </c>
      <c r="G196" s="11" t="s">
        <v>697</v>
      </c>
      <c r="H196" s="209" t="s">
        <v>408</v>
      </c>
      <c r="I196" s="234" t="s">
        <v>405</v>
      </c>
      <c r="J196" s="11" t="s">
        <v>714</v>
      </c>
      <c r="K196" s="11"/>
      <c r="L196" s="330"/>
      <c r="M196" s="11"/>
      <c r="N196" s="11"/>
      <c r="O196" s="331"/>
      <c r="P196" s="331"/>
      <c r="Q196" s="331"/>
      <c r="R196" s="331"/>
      <c r="S196" s="331"/>
      <c r="T196" s="345">
        <f>IF($A$1="补货",L196+M196+N196,L196)</f>
        <v>0</v>
      </c>
      <c r="U196" s="31"/>
      <c r="V196" s="345">
        <f t="shared" si="16"/>
        <v>0</v>
      </c>
      <c r="W196" s="346" t="str">
        <f t="shared" si="17"/>
        <v>-</v>
      </c>
      <c r="Y196" s="319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624</v>
      </c>
      <c r="H197" s="14" t="s">
        <v>699</v>
      </c>
      <c r="I197" s="237" t="s">
        <v>405</v>
      </c>
      <c r="J197" s="14" t="s">
        <v>715</v>
      </c>
      <c r="K197" s="14"/>
      <c r="L197" s="332"/>
      <c r="M197" s="14"/>
      <c r="N197" s="14"/>
      <c r="O197" s="333"/>
      <c r="P197" s="333"/>
      <c r="Q197" s="333"/>
      <c r="R197" s="333"/>
      <c r="S197" s="333"/>
      <c r="T197" s="347">
        <f>IF($A$1="补货",L197+M197+N197,L197)</f>
        <v>0</v>
      </c>
      <c r="U197" s="33"/>
      <c r="V197" s="348">
        <f t="shared" si="16"/>
        <v>0</v>
      </c>
      <c r="W197" s="349" t="str">
        <f t="shared" si="17"/>
        <v>-</v>
      </c>
      <c r="Y197" s="319"/>
    </row>
    <row r="198" s="5" customFormat="1" ht="150" customHeight="1" spans="2:25">
      <c r="B198" s="238" t="s">
        <v>716</v>
      </c>
      <c r="C198" s="238" t="s">
        <v>401</v>
      </c>
      <c r="D198" s="239" t="s">
        <v>717</v>
      </c>
      <c r="E198" s="240"/>
      <c r="F198" s="241" t="s">
        <v>718</v>
      </c>
      <c r="G198" s="242" t="s">
        <v>719</v>
      </c>
      <c r="H198" s="242"/>
      <c r="I198" s="242" t="s">
        <v>720</v>
      </c>
      <c r="J198" s="242" t="s">
        <v>721</v>
      </c>
      <c r="K198" s="242"/>
      <c r="L198" s="242"/>
      <c r="M198" s="242"/>
      <c r="N198" s="242"/>
      <c r="O198" s="407"/>
      <c r="P198" s="407"/>
      <c r="Q198" s="407"/>
      <c r="R198" s="407"/>
      <c r="S198" s="407"/>
      <c r="T198" s="410">
        <f>IF($A$1="补货",L198+M198+N198,L198)</f>
        <v>0</v>
      </c>
      <c r="U198" s="410"/>
      <c r="V198" s="242">
        <f t="shared" si="16"/>
        <v>0</v>
      </c>
      <c r="W198" s="411" t="str">
        <f t="shared" si="17"/>
        <v>-</v>
      </c>
      <c r="Y198" s="319"/>
    </row>
    <row r="199" s="5" customFormat="1" ht="150" customHeight="1" spans="2:25">
      <c r="B199" s="139"/>
      <c r="C199" s="243"/>
      <c r="D199" s="239" t="s">
        <v>722</v>
      </c>
      <c r="E199" s="240"/>
      <c r="F199" s="241" t="s">
        <v>718</v>
      </c>
      <c r="G199" s="242" t="s">
        <v>719</v>
      </c>
      <c r="H199" s="242"/>
      <c r="I199" s="242" t="s">
        <v>720</v>
      </c>
      <c r="J199" s="242" t="s">
        <v>723</v>
      </c>
      <c r="K199" s="242"/>
      <c r="L199" s="242"/>
      <c r="M199" s="242"/>
      <c r="N199" s="242"/>
      <c r="O199" s="407"/>
      <c r="P199" s="407"/>
      <c r="Q199" s="407"/>
      <c r="R199" s="407"/>
      <c r="S199" s="407"/>
      <c r="T199" s="410">
        <f>IF($A$1="补货",L199+M199+N199,L199)</f>
        <v>0</v>
      </c>
      <c r="U199" s="410"/>
      <c r="V199" s="242">
        <f t="shared" si="16"/>
        <v>0</v>
      </c>
      <c r="W199" s="411" t="str">
        <f t="shared" si="17"/>
        <v>-</v>
      </c>
      <c r="Y199" s="319"/>
    </row>
    <row r="200" s="5" customFormat="1" ht="150" customHeight="1" spans="2:25">
      <c r="B200" s="244"/>
      <c r="C200" s="244"/>
      <c r="D200" s="239" t="s">
        <v>724</v>
      </c>
      <c r="E200" s="240"/>
      <c r="F200" s="241" t="s">
        <v>718</v>
      </c>
      <c r="G200" s="242" t="s">
        <v>725</v>
      </c>
      <c r="H200" s="242"/>
      <c r="I200" s="242" t="s">
        <v>720</v>
      </c>
      <c r="J200" s="242" t="s">
        <v>726</v>
      </c>
      <c r="K200" s="242"/>
      <c r="L200" s="242"/>
      <c r="M200" s="242"/>
      <c r="N200" s="242"/>
      <c r="O200" s="407"/>
      <c r="P200" s="407"/>
      <c r="Q200" s="407"/>
      <c r="R200" s="407"/>
      <c r="S200" s="407"/>
      <c r="T200" s="410">
        <f>IF($A$1="补货",L200+M200+N200,L200)</f>
        <v>0</v>
      </c>
      <c r="U200" s="410"/>
      <c r="V200" s="242">
        <f t="shared" si="16"/>
        <v>0</v>
      </c>
      <c r="W200" s="411" t="str">
        <f t="shared" si="17"/>
        <v>-</v>
      </c>
      <c r="Y200" s="319"/>
    </row>
    <row r="201" ht="50" customHeight="1" spans="2:25">
      <c r="B201" s="8" t="s">
        <v>727</v>
      </c>
      <c r="C201" s="8" t="s">
        <v>401</v>
      </c>
      <c r="D201" s="9" t="s">
        <v>728</v>
      </c>
      <c r="E201"/>
      <c r="F201" s="16" t="s">
        <v>16</v>
      </c>
      <c r="G201" s="16" t="s">
        <v>606</v>
      </c>
      <c r="H201" s="207" t="s">
        <v>404</v>
      </c>
      <c r="I201" s="230" t="s">
        <v>405</v>
      </c>
      <c r="J201" s="16" t="s">
        <v>729</v>
      </c>
      <c r="K201" s="16"/>
      <c r="L201" s="334"/>
      <c r="M201" s="16"/>
      <c r="N201" s="16"/>
      <c r="O201" s="335"/>
      <c r="P201" s="335"/>
      <c r="Q201" s="335"/>
      <c r="R201" s="335"/>
      <c r="S201" s="335"/>
      <c r="T201" s="350">
        <f>IF($A$1="补货",L201+M201+N201,L201)</f>
        <v>0</v>
      </c>
      <c r="U201" s="17"/>
      <c r="V201" s="351">
        <f t="shared" si="16"/>
        <v>0</v>
      </c>
      <c r="W201" s="352" t="str">
        <f t="shared" si="17"/>
        <v>-</v>
      </c>
      <c r="Y201" s="319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730</v>
      </c>
      <c r="H202" s="209" t="s">
        <v>408</v>
      </c>
      <c r="I202" s="231" t="s">
        <v>405</v>
      </c>
      <c r="J202" s="11" t="s">
        <v>731</v>
      </c>
      <c r="K202" s="11"/>
      <c r="L202" s="330"/>
      <c r="M202" s="11"/>
      <c r="N202" s="11"/>
      <c r="O202" s="331"/>
      <c r="P202" s="331"/>
      <c r="Q202" s="331"/>
      <c r="R202" s="331"/>
      <c r="S202" s="331"/>
      <c r="T202" s="345">
        <f>IF($A$1="补货",L202+M202+N202,L202)</f>
        <v>0</v>
      </c>
      <c r="U202" s="31"/>
      <c r="V202" s="345">
        <f t="shared" si="16"/>
        <v>0</v>
      </c>
      <c r="W202" s="346" t="str">
        <f t="shared" si="17"/>
        <v>-</v>
      </c>
      <c r="Y202" s="319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732</v>
      </c>
      <c r="H203" s="209" t="s">
        <v>411</v>
      </c>
      <c r="I203" s="231" t="s">
        <v>405</v>
      </c>
      <c r="J203" s="11" t="s">
        <v>733</v>
      </c>
      <c r="K203" s="11"/>
      <c r="L203" s="330"/>
      <c r="M203" s="11"/>
      <c r="N203" s="11"/>
      <c r="O203" s="331"/>
      <c r="P203" s="331"/>
      <c r="Q203" s="331"/>
      <c r="R203" s="331"/>
      <c r="S203" s="331"/>
      <c r="T203" s="345">
        <f>IF($A$1="补货",L203+M203+N203,L203)</f>
        <v>0</v>
      </c>
      <c r="U203" s="31"/>
      <c r="V203" s="345">
        <f t="shared" si="16"/>
        <v>0</v>
      </c>
      <c r="W203" s="346" t="str">
        <f t="shared" si="17"/>
        <v>-</v>
      </c>
      <c r="Y203" s="319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734</v>
      </c>
      <c r="H204" s="211" t="s">
        <v>414</v>
      </c>
      <c r="I204" s="232" t="s">
        <v>405</v>
      </c>
      <c r="J204" s="14" t="s">
        <v>735</v>
      </c>
      <c r="K204" s="14"/>
      <c r="L204" s="332"/>
      <c r="M204" s="14"/>
      <c r="N204" s="14"/>
      <c r="O204" s="333"/>
      <c r="P204" s="333"/>
      <c r="Q204" s="333"/>
      <c r="R204" s="333"/>
      <c r="S204" s="333"/>
      <c r="T204" s="347">
        <f>IF($A$1="补货",L204+M204+N204,L204)</f>
        <v>0</v>
      </c>
      <c r="U204" s="33"/>
      <c r="V204" s="348">
        <f t="shared" si="16"/>
        <v>0</v>
      </c>
      <c r="W204" s="349" t="str">
        <f t="shared" si="17"/>
        <v>-</v>
      </c>
      <c r="Y204" s="319"/>
    </row>
    <row r="205" s="5" customFormat="1" ht="150" customHeight="1" spans="2:25">
      <c r="B205" s="245" t="s">
        <v>716</v>
      </c>
      <c r="C205" s="245" t="s">
        <v>401</v>
      </c>
      <c r="D205" s="246" t="s">
        <v>736</v>
      </c>
      <c r="E205" s="247"/>
      <c r="F205" s="248" t="s">
        <v>718</v>
      </c>
      <c r="G205" s="249" t="s">
        <v>719</v>
      </c>
      <c r="H205" s="249" t="s">
        <v>179</v>
      </c>
      <c r="I205" s="249" t="s">
        <v>179</v>
      </c>
      <c r="J205" s="249" t="s">
        <v>737</v>
      </c>
      <c r="K205" s="249"/>
      <c r="L205" s="408"/>
      <c r="M205" s="249"/>
      <c r="N205" s="249"/>
      <c r="O205" s="409"/>
      <c r="P205" s="409"/>
      <c r="Q205" s="409"/>
      <c r="R205" s="409"/>
      <c r="S205" s="412"/>
      <c r="T205" s="413">
        <f>IF($A$1="补货",L205+M205+N205,L205)</f>
        <v>0</v>
      </c>
      <c r="U205" s="413"/>
      <c r="V205" s="414">
        <f t="shared" si="16"/>
        <v>0</v>
      </c>
      <c r="W205" s="415" t="str">
        <f t="shared" si="17"/>
        <v>-</v>
      </c>
      <c r="Y205" s="319"/>
    </row>
    <row r="206" s="5" customFormat="1" ht="150" customHeight="1" spans="2:25">
      <c r="B206" s="12"/>
      <c r="C206" s="228"/>
      <c r="D206" s="246" t="s">
        <v>738</v>
      </c>
      <c r="E206" s="247"/>
      <c r="F206" s="248" t="s">
        <v>718</v>
      </c>
      <c r="G206" s="249" t="s">
        <v>719</v>
      </c>
      <c r="H206" s="249" t="s">
        <v>179</v>
      </c>
      <c r="I206" s="249" t="s">
        <v>179</v>
      </c>
      <c r="J206" s="249" t="s">
        <v>739</v>
      </c>
      <c r="K206" s="249"/>
      <c r="L206" s="408"/>
      <c r="M206" s="249"/>
      <c r="N206" s="249"/>
      <c r="O206" s="409"/>
      <c r="P206" s="409"/>
      <c r="Q206" s="409"/>
      <c r="R206" s="409"/>
      <c r="S206" s="412"/>
      <c r="T206" s="413">
        <f>IF($A$1="补货",L206+M206+N206,L206)</f>
        <v>0</v>
      </c>
      <c r="U206" s="413"/>
      <c r="V206" s="414">
        <f t="shared" si="16"/>
        <v>0</v>
      </c>
      <c r="W206" s="415" t="str">
        <f t="shared" si="17"/>
        <v>-</v>
      </c>
      <c r="Y206" s="319"/>
    </row>
    <row r="207" s="5" customFormat="1" ht="150" customHeight="1" spans="2:25">
      <c r="B207" s="250"/>
      <c r="C207" s="250"/>
      <c r="D207" s="246" t="s">
        <v>740</v>
      </c>
      <c r="E207" s="247"/>
      <c r="F207" s="248" t="s">
        <v>718</v>
      </c>
      <c r="G207" s="249" t="s">
        <v>725</v>
      </c>
      <c r="H207" s="249" t="s">
        <v>179</v>
      </c>
      <c r="I207" s="249" t="s">
        <v>179</v>
      </c>
      <c r="J207" s="249" t="s">
        <v>741</v>
      </c>
      <c r="K207" s="249"/>
      <c r="L207" s="408"/>
      <c r="M207" s="249"/>
      <c r="N207" s="249"/>
      <c r="O207" s="409"/>
      <c r="P207" s="409"/>
      <c r="Q207" s="409"/>
      <c r="R207" s="409"/>
      <c r="S207" s="412"/>
      <c r="T207" s="413">
        <f>IF($A$1="补货",L207+M207+N207,L207)</f>
        <v>0</v>
      </c>
      <c r="U207" s="413"/>
      <c r="V207" s="414">
        <f t="shared" si="16"/>
        <v>0</v>
      </c>
      <c r="W207" s="415" t="str">
        <f t="shared" si="17"/>
        <v>-</v>
      </c>
      <c r="Y207" s="31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  <vt:lpstr>在庫情報（其他）</vt:lpstr>
      <vt:lpstr>入荷見積（其他）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2021-10-20T13:27:49Z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2052-11.1.0.10938</vt:lpwstr>
  </property>
  <property fmtid="{D5CDD505-2E9C-101B-9397-08002B2CF9AE}" pid="3" name="ICV">
    <vt:lpwstr>2E1EA74368094D9185D33589A842A180</vt:lpwstr>
  </property>
</Properties>
</file>